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Exemples/"/>
    </mc:Choice>
  </mc:AlternateContent>
  <xr:revisionPtr revIDLastSave="0" documentId="13_ncr:1_{30368FC9-8828-C342-A1C7-FF2EAA7B2A4A}" xr6:coauthVersionLast="47" xr6:coauthVersionMax="47" xr10:uidLastSave="{00000000-0000-0000-0000-000000000000}"/>
  <bookViews>
    <workbookView xWindow="-40" yWindow="7460" windowWidth="21820" windowHeight="12780" activeTab="3" xr2:uid="{87FE8FC1-471E-5A47-BBEF-F9CCB96B62AC}"/>
  </bookViews>
  <sheets>
    <sheet name="Service" sheetId="1" r:id="rId1"/>
    <sheet name="Recherche" sheetId="3" r:id="rId2"/>
    <sheet name="Index" sheetId="7" r:id="rId3"/>
    <sheet name="Equiv" sheetId="8" r:id="rId4"/>
    <sheet name="RechercheX" sheetId="9" r:id="rId5"/>
    <sheet name="Filtres" sheetId="10" r:id="rId6"/>
  </sheets>
  <externalReferences>
    <externalReference r:id="rId7"/>
  </externalReferences>
  <definedNames>
    <definedName name="_xlnm._FilterDatabase" localSheetId="5" hidden="1">Filtres!$A$1:$F$85</definedName>
    <definedName name="_xlnm.Criteria" localSheetId="5">Filtres!#REF!</definedName>
    <definedName name="_xlnm.Extract" localSheetId="5">Filtres!#REF!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8" l="1" a="1"/>
  <c r="O8" i="8" s="1"/>
  <c r="N8" i="8" a="1"/>
  <c r="N8" i="8" s="1"/>
  <c r="M8" i="8" a="1"/>
  <c r="M8" i="8" s="1"/>
  <c r="C22" i="9" a="1"/>
  <c r="C22" i="9" s="1"/>
  <c r="I12" i="9" a="1"/>
  <c r="I12" i="9" s="1"/>
  <c r="I7" i="9" a="1"/>
  <c r="I7" i="9" s="1"/>
  <c r="I4" i="9"/>
  <c r="B22" i="3"/>
  <c r="J9" i="8" a="1"/>
  <c r="J9" i="8" s="1"/>
  <c r="J8" i="8" a="1"/>
  <c r="J8" i="8" s="1"/>
  <c r="C12" i="3" l="1"/>
  <c r="J4" i="8"/>
  <c r="J3" i="8"/>
  <c r="J2" i="8"/>
  <c r="I4" i="7" l="1"/>
  <c r="I5" i="7"/>
  <c r="I4" i="3" a="1"/>
  <c r="I4" i="3" s="1"/>
  <c r="P98" i="1"/>
  <c r="C8" i="3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2" i="1"/>
  <c r="C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<sst xmlns="http://schemas.openxmlformats.org/spreadsheetml/2006/main" count="1517" uniqueCount="188">
  <si>
    <t>Code Matière</t>
  </si>
  <si>
    <t>Matière</t>
  </si>
  <si>
    <t>Filière</t>
  </si>
  <si>
    <t>UFR</t>
  </si>
  <si>
    <t>Niveau</t>
  </si>
  <si>
    <t>Modalité</t>
  </si>
  <si>
    <t>Semestre</t>
  </si>
  <si>
    <t>Centre</t>
  </si>
  <si>
    <t>Volume</t>
  </si>
  <si>
    <t>Sorbonne</t>
  </si>
  <si>
    <t>TD</t>
  </si>
  <si>
    <t>17 Tolbiac</t>
  </si>
  <si>
    <t>Technologies coopératives</t>
  </si>
  <si>
    <t>274A</t>
  </si>
  <si>
    <t>274A0405</t>
  </si>
  <si>
    <t>Développement d’interfaces Homme-Machine</t>
  </si>
  <si>
    <t>Année</t>
  </si>
  <si>
    <t>Gestion</t>
  </si>
  <si>
    <t>Informatique</t>
  </si>
  <si>
    <t>0630205</t>
  </si>
  <si>
    <t>0632</t>
  </si>
  <si>
    <t>L3</t>
  </si>
  <si>
    <t>CM</t>
  </si>
  <si>
    <t>0634005</t>
  </si>
  <si>
    <t>Gestion EGE</t>
  </si>
  <si>
    <t>Management des SI</t>
  </si>
  <si>
    <t>0696</t>
  </si>
  <si>
    <t>MP2SGM6</t>
  </si>
  <si>
    <t>CCA</t>
  </si>
  <si>
    <t>M2</t>
  </si>
  <si>
    <t>27420607</t>
  </si>
  <si>
    <t>2742</t>
  </si>
  <si>
    <t>MIAGE</t>
  </si>
  <si>
    <t>M1</t>
  </si>
  <si>
    <t>PMF</t>
  </si>
  <si>
    <t>Voie</t>
  </si>
  <si>
    <t>Classique</t>
  </si>
  <si>
    <t>Apprentissage</t>
  </si>
  <si>
    <t>27332105</t>
  </si>
  <si>
    <t>2733</t>
  </si>
  <si>
    <t>2711</t>
  </si>
  <si>
    <t>Informatique S1</t>
  </si>
  <si>
    <t>2710905</t>
  </si>
  <si>
    <t>MASS</t>
  </si>
  <si>
    <t>L1</t>
  </si>
  <si>
    <t>Informatique S2</t>
  </si>
  <si>
    <t>2711205</t>
  </si>
  <si>
    <t>0643505</t>
  </si>
  <si>
    <t>27570205</t>
  </si>
  <si>
    <t>SID</t>
  </si>
  <si>
    <t>MSE</t>
  </si>
  <si>
    <t>27420210</t>
  </si>
  <si>
    <t>274A0210</t>
  </si>
  <si>
    <t>Coopération et ubiquité</t>
  </si>
  <si>
    <t>2735305</t>
  </si>
  <si>
    <t>2732</t>
  </si>
  <si>
    <t>Programmation OO avancée</t>
  </si>
  <si>
    <t>Ingénierie des systèmes à base de services</t>
  </si>
  <si>
    <t>LMD</t>
  </si>
  <si>
    <t>Licence</t>
  </si>
  <si>
    <t>Master</t>
  </si>
  <si>
    <t>0642</t>
  </si>
  <si>
    <t>Gestion Finances</t>
  </si>
  <si>
    <t>0636</t>
  </si>
  <si>
    <t xml:space="preserve">ISI2: Architecture orientée-objet </t>
  </si>
  <si>
    <t>27322314</t>
  </si>
  <si>
    <t>INF6 Algorithmique avancée</t>
  </si>
  <si>
    <t>27321214</t>
  </si>
  <si>
    <t>2757</t>
  </si>
  <si>
    <t>27333314</t>
  </si>
  <si>
    <t>PRO1: Ateliers d'outils de développement</t>
  </si>
  <si>
    <t>27323314</t>
  </si>
  <si>
    <t>M1-ISI3 : Modèles et outils pour les processus</t>
  </si>
  <si>
    <t>X4031816</t>
  </si>
  <si>
    <t>X4051816</t>
  </si>
  <si>
    <t>F3011915</t>
  </si>
  <si>
    <t>L3F301</t>
  </si>
  <si>
    <t>L3F305</t>
  </si>
  <si>
    <t xml:space="preserve">F4021216 </t>
  </si>
  <si>
    <t>Informatique (Syst d'info et informatique)</t>
  </si>
  <si>
    <t xml:space="preserve">M1F402 </t>
  </si>
  <si>
    <t>M1F408</t>
  </si>
  <si>
    <t>M1F409</t>
  </si>
  <si>
    <t>Diplôme</t>
  </si>
  <si>
    <t>M1X403</t>
  </si>
  <si>
    <t>M1X405</t>
  </si>
  <si>
    <t>L3X305</t>
  </si>
  <si>
    <t>X3052016</t>
  </si>
  <si>
    <t>X3062016</t>
  </si>
  <si>
    <t>L3X306</t>
  </si>
  <si>
    <t>M2-IT3 : Cloud &amp; pervasive computing</t>
  </si>
  <si>
    <t>MIX504</t>
  </si>
  <si>
    <t>X5I43116</t>
  </si>
  <si>
    <t>X5I73116</t>
  </si>
  <si>
    <t>MIX507</t>
  </si>
  <si>
    <t>Ligne</t>
  </si>
  <si>
    <t>RechercheV</t>
  </si>
  <si>
    <t>Valeur ?</t>
  </si>
  <si>
    <t>Deplacement</t>
  </si>
  <si>
    <t>Résultat</t>
  </si>
  <si>
    <t>EqTD</t>
  </si>
  <si>
    <t>RechercheX</t>
  </si>
  <si>
    <t>RechercheH</t>
  </si>
  <si>
    <t>Index</t>
  </si>
  <si>
    <t>Ligne ?</t>
  </si>
  <si>
    <t>Colonne ?</t>
  </si>
  <si>
    <t>Lin / Col</t>
  </si>
  <si>
    <t>Plage</t>
  </si>
  <si>
    <t>A1:E17</t>
  </si>
  <si>
    <t>C4:E15</t>
  </si>
  <si>
    <t>Groupe</t>
  </si>
  <si>
    <t>Nom</t>
  </si>
  <si>
    <t>Prénom</t>
  </si>
  <si>
    <t>Note</t>
  </si>
  <si>
    <t>G1</t>
  </si>
  <si>
    <t>BBB</t>
  </si>
  <si>
    <t>AAA</t>
  </si>
  <si>
    <t>CCC</t>
  </si>
  <si>
    <t>DDD</t>
  </si>
  <si>
    <t>EEEE</t>
  </si>
  <si>
    <t>FFFF</t>
  </si>
  <si>
    <t>G2</t>
  </si>
  <si>
    <t>G3</t>
  </si>
  <si>
    <t>EQUIV</t>
  </si>
  <si>
    <t xml:space="preserve">1er </t>
  </si>
  <si>
    <t>EQUIVX</t>
  </si>
  <si>
    <t>dernier</t>
  </si>
  <si>
    <t xml:space="preserve">prox </t>
  </si>
  <si>
    <t>EE*</t>
  </si>
  <si>
    <t>Catégorie</t>
  </si>
  <si>
    <t>Taux réduction</t>
  </si>
  <si>
    <t>Nb Points</t>
  </si>
  <si>
    <t>Starter</t>
  </si>
  <si>
    <t>Explorer</t>
  </si>
  <si>
    <t>Silver</t>
  </si>
  <si>
    <t>Gold</t>
  </si>
  <si>
    <t>Platinium</t>
  </si>
  <si>
    <t>Réduction</t>
  </si>
  <si>
    <t>RECHERCHEX(F4;A1:A6;B1:B6;"catégorie inconnue"; 0)</t>
  </si>
  <si>
    <t>RECHERCHEX(F7;C1:C6;A1:B6;"-";-1;1)</t>
  </si>
  <si>
    <t>Avantages cartes fidélité</t>
  </si>
  <si>
    <t>bon achat</t>
  </si>
  <si>
    <t>offres partenaires</t>
  </si>
  <si>
    <t>offres personnalisées</t>
  </si>
  <si>
    <t>publicité ciblée</t>
  </si>
  <si>
    <t>acceuil personnalisé</t>
  </si>
  <si>
    <t>réduction</t>
  </si>
  <si>
    <t>RECHERCHEX(H14;A13:E13;A14:E18;;0)</t>
  </si>
  <si>
    <t>Avantages</t>
  </si>
  <si>
    <t>blabla</t>
  </si>
  <si>
    <t>Formules</t>
  </si>
  <si>
    <t>Equiv</t>
  </si>
  <si>
    <t>Index + Equiv</t>
  </si>
  <si>
    <t>Cherche Nom+Prenom</t>
  </si>
  <si>
    <t>ligne</t>
  </si>
  <si>
    <t>valeur note</t>
  </si>
  <si>
    <t>DATES</t>
  </si>
  <si>
    <t>PRODUIT</t>
  </si>
  <si>
    <t>TYPE CLIENT</t>
  </si>
  <si>
    <t>CODE PRODUIT</t>
  </si>
  <si>
    <t>CONSEILLER</t>
  </si>
  <si>
    <t>MONTANT CONTRAT</t>
  </si>
  <si>
    <t>ASSURANCE VIE</t>
  </si>
  <si>
    <t>DIRIGEANT</t>
  </si>
  <si>
    <t>AV-514</t>
  </si>
  <si>
    <t>BOULANGER</t>
  </si>
  <si>
    <t>PEA</t>
  </si>
  <si>
    <t>PEA-3012</t>
  </si>
  <si>
    <t>ROURE</t>
  </si>
  <si>
    <t>PROF LIBERALE</t>
  </si>
  <si>
    <t>AV-629</t>
  </si>
  <si>
    <t>SALARIE</t>
  </si>
  <si>
    <t>AV-260</t>
  </si>
  <si>
    <t>ASSURANCES</t>
  </si>
  <si>
    <t>ASS-143</t>
  </si>
  <si>
    <t>CORNU</t>
  </si>
  <si>
    <t>PEA-3058</t>
  </si>
  <si>
    <t>PEA-3087</t>
  </si>
  <si>
    <t>ASS-234</t>
  </si>
  <si>
    <t>PLACEMENT</t>
  </si>
  <si>
    <t>PLA-312</t>
  </si>
  <si>
    <t>PLA-3012</t>
  </si>
  <si>
    <t>ASS-529</t>
  </si>
  <si>
    <t>PLA-3015</t>
  </si>
  <si>
    <t>CODE</t>
  </si>
  <si>
    <t>toto</t>
  </si>
  <si>
    <t>recherche stage</t>
  </si>
  <si>
    <t>Nom*Prenom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</si>
</sst>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_-* #,##0\ _€_-;\-* #,##0\ _€_-;_-* &quot;-&quot;??\ _€_-;_-@_-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9E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49" fontId="0" fillId="0" borderId="0" xfId="0" quotePrefix="1" applyNumberForma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49" fontId="2" fillId="0" borderId="0" xfId="0" quotePrefix="1" applyNumberFormat="1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2" borderId="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5" xfId="0" applyFill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9" fontId="0" fillId="0" borderId="0" xfId="1" applyFont="1"/>
    <xf numFmtId="9" fontId="0" fillId="0" borderId="0" xfId="1" applyFont="1" applyAlignment="1"/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0" xfId="0" applyFont="1"/>
    <xf numFmtId="49" fontId="0" fillId="0" borderId="0" xfId="0" quotePrefix="1" applyNumberFormat="1" applyAlignment="1">
      <alignment horizontal="center"/>
    </xf>
    <xf numFmtId="0" fontId="0" fillId="0" borderId="0" xfId="0" quotePrefix="1"/>
    <xf numFmtId="0" fontId="8" fillId="0" borderId="11" xfId="0" applyFont="1" applyBorder="1" applyAlignment="1">
      <alignment horizontal="center" vertical="center" wrapText="1"/>
    </xf>
    <xf numFmtId="14" fontId="0" fillId="0" borderId="11" xfId="0" applyNumberFormat="1" applyBorder="1"/>
    <xf numFmtId="164" fontId="0" fillId="0" borderId="11" xfId="2" applyNumberFormat="1" applyFont="1" applyBorder="1"/>
    <xf numFmtId="14" fontId="9" fillId="0" borderId="11" xfId="0" applyNumberFormat="1" applyFont="1" applyBorder="1"/>
    <xf numFmtId="0" fontId="9" fillId="0" borderId="11" xfId="0" applyFont="1" applyBorder="1"/>
    <xf numFmtId="164" fontId="9" fillId="0" borderId="11" xfId="2" applyNumberFormat="1" applyFont="1" applyBorder="1"/>
    <xf numFmtId="14" fontId="10" fillId="0" borderId="11" xfId="0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14" fontId="0" fillId="0" borderId="0" xfId="0" applyNumberFormat="1"/>
  </cellXfs>
  <cellStyles count="3">
    <cellStyle name="Milliers" xfId="2" builtinId="3"/>
    <cellStyle name="Normal" xfId="0" builtinId="0"/>
    <cellStyle name="Pourcentage" xfId="1" builtinId="5"/>
  </cellStyles>
  <dxfs count="2">
    <dxf>
      <font>
        <color rgb="FF00B0F0"/>
      </font>
    </dxf>
    <dxf>
      <font>
        <color rgb="FF00B0F0"/>
      </font>
    </dxf>
  </dxfs>
  <tableStyles count="0" defaultTableStyle="TableStyleMedium2" defaultPivotStyle="PivotStyleLight16"/>
  <colors>
    <mruColors>
      <color rgb="FFF2F9EC"/>
      <color rgb="FFB3E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sch/Documents/Dropbox/Aulas/EMEP/Excel/fichiers/Exercices/Lis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ges"/>
      <sheetName val="Feuil1"/>
    </sheetNames>
    <sheetDataSet>
      <sheetData sheetId="0">
        <row r="1">
          <cell r="A1" t="str">
            <v>STAGE</v>
          </cell>
          <cell r="B1" t="str">
            <v>DATE DEBUT</v>
          </cell>
          <cell r="C1" t="str">
            <v>NIVEAU</v>
          </cell>
          <cell r="D1" t="str">
            <v>CENTRE</v>
          </cell>
          <cell r="E1" t="str">
            <v>NB PERSONNES</v>
          </cell>
          <cell r="F1" t="str">
            <v>DUREE</v>
          </cell>
          <cell r="G1" t="str">
            <v>MONTANT FACTURE</v>
          </cell>
        </row>
        <row r="2">
          <cell r="A2" t="str">
            <v>PLONGEE</v>
          </cell>
          <cell r="B2">
            <v>42737</v>
          </cell>
          <cell r="C2">
            <v>1</v>
          </cell>
          <cell r="D2" t="str">
            <v>CASSIS</v>
          </cell>
          <cell r="E2">
            <v>6</v>
          </cell>
          <cell r="F2">
            <v>2</v>
          </cell>
          <cell r="G2">
            <v>528</v>
          </cell>
        </row>
        <row r="3">
          <cell r="A3" t="str">
            <v>KITE SURF</v>
          </cell>
          <cell r="B3">
            <v>42741</v>
          </cell>
          <cell r="C3">
            <v>2</v>
          </cell>
          <cell r="D3" t="str">
            <v>ARGELES</v>
          </cell>
          <cell r="E3">
            <v>8</v>
          </cell>
          <cell r="F3">
            <v>5</v>
          </cell>
          <cell r="G3">
            <v>1680</v>
          </cell>
        </row>
        <row r="4">
          <cell r="A4" t="str">
            <v>JET SKI</v>
          </cell>
          <cell r="B4">
            <v>42742</v>
          </cell>
          <cell r="C4">
            <v>3</v>
          </cell>
          <cell r="D4" t="str">
            <v>NICE</v>
          </cell>
          <cell r="E4">
            <v>6</v>
          </cell>
          <cell r="F4">
            <v>3</v>
          </cell>
          <cell r="G4">
            <v>1008</v>
          </cell>
        </row>
        <row r="5">
          <cell r="A5" t="str">
            <v>JET SKI</v>
          </cell>
          <cell r="B5">
            <v>42743</v>
          </cell>
          <cell r="C5">
            <v>2</v>
          </cell>
          <cell r="D5" t="str">
            <v>ARGELES</v>
          </cell>
          <cell r="E5">
            <v>7</v>
          </cell>
          <cell r="F5">
            <v>5</v>
          </cell>
          <cell r="G5">
            <v>1960</v>
          </cell>
        </row>
        <row r="6">
          <cell r="A6" t="str">
            <v>VOILE</v>
          </cell>
          <cell r="B6">
            <v>42746</v>
          </cell>
          <cell r="C6">
            <v>2</v>
          </cell>
          <cell r="D6" t="str">
            <v>ARGELES</v>
          </cell>
          <cell r="E6">
            <v>5</v>
          </cell>
          <cell r="F6">
            <v>5</v>
          </cell>
          <cell r="G6">
            <v>1225</v>
          </cell>
        </row>
        <row r="7">
          <cell r="A7" t="str">
            <v>JET SKI</v>
          </cell>
          <cell r="B7">
            <v>42755</v>
          </cell>
          <cell r="C7">
            <v>1</v>
          </cell>
          <cell r="D7" t="str">
            <v>ARGELES</v>
          </cell>
          <cell r="E7">
            <v>8</v>
          </cell>
          <cell r="F7">
            <v>4</v>
          </cell>
          <cell r="G7">
            <v>1792</v>
          </cell>
        </row>
        <row r="8">
          <cell r="A8" t="str">
            <v>JET SKI</v>
          </cell>
          <cell r="B8">
            <v>42759</v>
          </cell>
          <cell r="C8">
            <v>1</v>
          </cell>
          <cell r="D8" t="str">
            <v>ARGELES</v>
          </cell>
          <cell r="E8">
            <v>4</v>
          </cell>
          <cell r="F8">
            <v>5</v>
          </cell>
          <cell r="G8">
            <v>1120</v>
          </cell>
        </row>
        <row r="9">
          <cell r="A9" t="str">
            <v>JET SKI</v>
          </cell>
          <cell r="B9">
            <v>42759</v>
          </cell>
          <cell r="C9">
            <v>1</v>
          </cell>
          <cell r="D9" t="str">
            <v>CASSIS</v>
          </cell>
          <cell r="E9">
            <v>8</v>
          </cell>
          <cell r="F9">
            <v>4</v>
          </cell>
          <cell r="G9">
            <v>1792</v>
          </cell>
        </row>
        <row r="10">
          <cell r="A10" t="str">
            <v>VOILE</v>
          </cell>
          <cell r="B10">
            <v>42760</v>
          </cell>
          <cell r="C10">
            <v>3</v>
          </cell>
          <cell r="D10" t="str">
            <v>CASSIS</v>
          </cell>
          <cell r="E10">
            <v>7</v>
          </cell>
          <cell r="F10">
            <v>8</v>
          </cell>
          <cell r="G10">
            <v>2744</v>
          </cell>
        </row>
        <row r="11">
          <cell r="A11" t="str">
            <v>PLONGEE</v>
          </cell>
          <cell r="B11">
            <v>42760</v>
          </cell>
          <cell r="C11">
            <v>2</v>
          </cell>
          <cell r="D11" t="str">
            <v>CASSIS</v>
          </cell>
          <cell r="E11">
            <v>6</v>
          </cell>
          <cell r="F11">
            <v>2</v>
          </cell>
          <cell r="G11">
            <v>528</v>
          </cell>
        </row>
        <row r="12">
          <cell r="A12" t="str">
            <v>APNEE</v>
          </cell>
          <cell r="B12">
            <v>42761</v>
          </cell>
          <cell r="C12">
            <v>2</v>
          </cell>
          <cell r="D12" t="str">
            <v>NICE</v>
          </cell>
          <cell r="E12">
            <v>9</v>
          </cell>
          <cell r="F12">
            <v>3</v>
          </cell>
          <cell r="G12">
            <v>945</v>
          </cell>
        </row>
        <row r="13">
          <cell r="A13" t="str">
            <v>PLONGEE</v>
          </cell>
          <cell r="B13">
            <v>42765</v>
          </cell>
          <cell r="C13">
            <v>1</v>
          </cell>
          <cell r="D13" t="str">
            <v>CASSIS</v>
          </cell>
          <cell r="E13">
            <v>6</v>
          </cell>
          <cell r="F13">
            <v>5</v>
          </cell>
          <cell r="G13">
            <v>1320</v>
          </cell>
        </row>
        <row r="14">
          <cell r="A14" t="str">
            <v>KAYAK DE MER</v>
          </cell>
          <cell r="B14">
            <v>42765</v>
          </cell>
          <cell r="C14">
            <v>2</v>
          </cell>
          <cell r="D14" t="str">
            <v>CASSIS</v>
          </cell>
          <cell r="E14">
            <v>4</v>
          </cell>
          <cell r="F14">
            <v>5</v>
          </cell>
          <cell r="G14">
            <v>940</v>
          </cell>
        </row>
        <row r="15">
          <cell r="A15" t="str">
            <v>KITE SURF</v>
          </cell>
          <cell r="B15">
            <v>42767</v>
          </cell>
          <cell r="C15">
            <v>1</v>
          </cell>
          <cell r="D15" t="str">
            <v>ARGELES</v>
          </cell>
          <cell r="E15">
            <v>7</v>
          </cell>
          <cell r="F15">
            <v>3</v>
          </cell>
          <cell r="G15">
            <v>882</v>
          </cell>
        </row>
        <row r="16">
          <cell r="A16" t="str">
            <v>PLONGEE</v>
          </cell>
          <cell r="B16">
            <v>42767</v>
          </cell>
          <cell r="C16">
            <v>2</v>
          </cell>
          <cell r="D16" t="str">
            <v>CASSIS</v>
          </cell>
          <cell r="E16">
            <v>8</v>
          </cell>
          <cell r="F16">
            <v>5</v>
          </cell>
          <cell r="G16">
            <v>1760</v>
          </cell>
        </row>
        <row r="17">
          <cell r="A17" t="str">
            <v>PLONGEE</v>
          </cell>
          <cell r="B17">
            <v>42768</v>
          </cell>
          <cell r="C17">
            <v>3</v>
          </cell>
          <cell r="D17" t="str">
            <v>ARGELES</v>
          </cell>
          <cell r="E17">
            <v>6</v>
          </cell>
          <cell r="F17">
            <v>2</v>
          </cell>
          <cell r="G17">
            <v>528</v>
          </cell>
        </row>
        <row r="18">
          <cell r="A18" t="str">
            <v>APNEE</v>
          </cell>
          <cell r="B18">
            <v>42774</v>
          </cell>
          <cell r="C18">
            <v>3</v>
          </cell>
          <cell r="D18" t="str">
            <v>NICE</v>
          </cell>
          <cell r="E18">
            <v>5</v>
          </cell>
          <cell r="F18">
            <v>6</v>
          </cell>
          <cell r="G18">
            <v>1050</v>
          </cell>
        </row>
        <row r="19">
          <cell r="A19" t="str">
            <v>APNEE</v>
          </cell>
          <cell r="B19">
            <v>42778</v>
          </cell>
          <cell r="C19">
            <v>1</v>
          </cell>
          <cell r="D19" t="str">
            <v>CASSIS</v>
          </cell>
          <cell r="E19">
            <v>4</v>
          </cell>
          <cell r="F19">
            <v>5</v>
          </cell>
          <cell r="G19">
            <v>700</v>
          </cell>
        </row>
        <row r="20">
          <cell r="A20" t="str">
            <v>JET SKI</v>
          </cell>
          <cell r="B20">
            <v>42782</v>
          </cell>
          <cell r="C20">
            <v>3</v>
          </cell>
          <cell r="D20" t="str">
            <v>NICE</v>
          </cell>
          <cell r="E20">
            <v>9</v>
          </cell>
          <cell r="F20">
            <v>1</v>
          </cell>
          <cell r="G20">
            <v>504</v>
          </cell>
        </row>
        <row r="21">
          <cell r="A21" t="str">
            <v>APNEE</v>
          </cell>
          <cell r="B21">
            <v>42787</v>
          </cell>
          <cell r="C21">
            <v>3</v>
          </cell>
          <cell r="D21" t="str">
            <v>CASSIS</v>
          </cell>
          <cell r="E21">
            <v>6</v>
          </cell>
          <cell r="F21">
            <v>5</v>
          </cell>
          <cell r="G21">
            <v>1050</v>
          </cell>
        </row>
        <row r="22">
          <cell r="A22" t="str">
            <v>KITE SURF</v>
          </cell>
          <cell r="B22">
            <v>42790</v>
          </cell>
          <cell r="C22">
            <v>3</v>
          </cell>
          <cell r="D22" t="str">
            <v>CASSIS</v>
          </cell>
          <cell r="E22">
            <v>5</v>
          </cell>
          <cell r="F22">
            <v>5</v>
          </cell>
          <cell r="G22">
            <v>1050</v>
          </cell>
        </row>
        <row r="23">
          <cell r="A23" t="str">
            <v>JET SKI</v>
          </cell>
          <cell r="B23">
            <v>42791</v>
          </cell>
          <cell r="C23">
            <v>3</v>
          </cell>
          <cell r="D23" t="str">
            <v>CASSIS</v>
          </cell>
          <cell r="E23">
            <v>8</v>
          </cell>
          <cell r="F23">
            <v>1</v>
          </cell>
          <cell r="G23">
            <v>448</v>
          </cell>
        </row>
        <row r="24">
          <cell r="A24" t="str">
            <v>PLONGEE</v>
          </cell>
          <cell r="B24">
            <v>42791</v>
          </cell>
          <cell r="C24">
            <v>3</v>
          </cell>
          <cell r="D24" t="str">
            <v>NICE</v>
          </cell>
          <cell r="E24">
            <v>4</v>
          </cell>
          <cell r="F24">
            <v>5</v>
          </cell>
          <cell r="G24">
            <v>880</v>
          </cell>
        </row>
        <row r="25">
          <cell r="A25" t="str">
            <v>PLONGEE</v>
          </cell>
          <cell r="B25">
            <v>42791</v>
          </cell>
          <cell r="C25">
            <v>2</v>
          </cell>
          <cell r="D25" t="str">
            <v>NICE</v>
          </cell>
          <cell r="E25">
            <v>5</v>
          </cell>
          <cell r="F25">
            <v>1</v>
          </cell>
          <cell r="G25">
            <v>220</v>
          </cell>
        </row>
        <row r="26">
          <cell r="A26" t="str">
            <v>PLONGEE</v>
          </cell>
          <cell r="B26">
            <v>42792</v>
          </cell>
          <cell r="C26">
            <v>1</v>
          </cell>
          <cell r="D26" t="str">
            <v>CASSIS</v>
          </cell>
          <cell r="E26">
            <v>9</v>
          </cell>
          <cell r="F26">
            <v>5</v>
          </cell>
          <cell r="G26">
            <v>1980</v>
          </cell>
        </row>
        <row r="27">
          <cell r="A27" t="str">
            <v>PLONGEE</v>
          </cell>
          <cell r="B27">
            <v>42792</v>
          </cell>
          <cell r="C27">
            <v>2</v>
          </cell>
          <cell r="D27" t="str">
            <v>CASSIS</v>
          </cell>
          <cell r="E27">
            <v>7</v>
          </cell>
          <cell r="F27">
            <v>2</v>
          </cell>
          <cell r="G27">
            <v>616</v>
          </cell>
        </row>
        <row r="28">
          <cell r="A28" t="str">
            <v>PLONGEE</v>
          </cell>
          <cell r="B28">
            <v>42792</v>
          </cell>
          <cell r="C28">
            <v>1</v>
          </cell>
          <cell r="D28" t="str">
            <v>CASSIS</v>
          </cell>
          <cell r="E28">
            <v>8</v>
          </cell>
          <cell r="F28">
            <v>1</v>
          </cell>
          <cell r="G28">
            <v>352</v>
          </cell>
        </row>
        <row r="29">
          <cell r="A29" t="str">
            <v>KITE SURF</v>
          </cell>
          <cell r="B29">
            <v>42795</v>
          </cell>
          <cell r="C29">
            <v>3</v>
          </cell>
          <cell r="D29" t="str">
            <v>NICE</v>
          </cell>
          <cell r="E29">
            <v>4</v>
          </cell>
          <cell r="F29">
            <v>5</v>
          </cell>
          <cell r="G29">
            <v>840</v>
          </cell>
        </row>
        <row r="30">
          <cell r="A30" t="str">
            <v>PLONGEE</v>
          </cell>
          <cell r="B30">
            <v>42799</v>
          </cell>
          <cell r="C30">
            <v>2</v>
          </cell>
          <cell r="D30" t="str">
            <v>CASSIS</v>
          </cell>
          <cell r="E30">
            <v>7</v>
          </cell>
          <cell r="F30">
            <v>5</v>
          </cell>
          <cell r="G30">
            <v>1540</v>
          </cell>
        </row>
        <row r="31">
          <cell r="A31" t="str">
            <v>PLONGEE</v>
          </cell>
          <cell r="B31">
            <v>42804</v>
          </cell>
          <cell r="C31">
            <v>1</v>
          </cell>
          <cell r="D31" t="str">
            <v>CASSIS</v>
          </cell>
          <cell r="E31">
            <v>8</v>
          </cell>
          <cell r="F31">
            <v>3</v>
          </cell>
          <cell r="G31">
            <v>1056</v>
          </cell>
        </row>
        <row r="32">
          <cell r="A32" t="str">
            <v>PLONGEE</v>
          </cell>
          <cell r="B32">
            <v>42808</v>
          </cell>
          <cell r="C32">
            <v>1</v>
          </cell>
          <cell r="D32" t="str">
            <v>CASSIS</v>
          </cell>
          <cell r="E32">
            <v>4</v>
          </cell>
          <cell r="F32">
            <v>3</v>
          </cell>
          <cell r="G32">
            <v>528</v>
          </cell>
        </row>
        <row r="33">
          <cell r="A33" t="str">
            <v>PLONGEE</v>
          </cell>
          <cell r="B33">
            <v>42810</v>
          </cell>
          <cell r="C33">
            <v>2</v>
          </cell>
          <cell r="D33" t="str">
            <v>ARGELES</v>
          </cell>
          <cell r="E33">
            <v>5</v>
          </cell>
          <cell r="F33">
            <v>5</v>
          </cell>
          <cell r="G33">
            <v>1100</v>
          </cell>
        </row>
        <row r="34">
          <cell r="A34" t="str">
            <v>PLONGEE</v>
          </cell>
          <cell r="B34">
            <v>42813</v>
          </cell>
          <cell r="C34">
            <v>1</v>
          </cell>
          <cell r="D34" t="str">
            <v>CASSIS</v>
          </cell>
          <cell r="E34">
            <v>6</v>
          </cell>
          <cell r="F34">
            <v>5</v>
          </cell>
          <cell r="G34">
            <v>1320</v>
          </cell>
        </row>
        <row r="35">
          <cell r="A35" t="str">
            <v>PLONGEE</v>
          </cell>
          <cell r="B35">
            <v>42819</v>
          </cell>
          <cell r="C35">
            <v>1</v>
          </cell>
          <cell r="D35" t="str">
            <v>NICE</v>
          </cell>
          <cell r="E35">
            <v>8</v>
          </cell>
          <cell r="F35">
            <v>5</v>
          </cell>
          <cell r="G35">
            <v>1760</v>
          </cell>
        </row>
        <row r="36">
          <cell r="A36" t="str">
            <v>JET SKI</v>
          </cell>
          <cell r="B36">
            <v>42823</v>
          </cell>
          <cell r="C36">
            <v>2</v>
          </cell>
          <cell r="D36" t="str">
            <v>CASSIS</v>
          </cell>
          <cell r="E36">
            <v>7</v>
          </cell>
          <cell r="F36">
            <v>5</v>
          </cell>
          <cell r="G36">
            <v>1960</v>
          </cell>
        </row>
        <row r="37">
          <cell r="A37" t="str">
            <v>KAYAK DE MER</v>
          </cell>
          <cell r="B37">
            <v>42824</v>
          </cell>
          <cell r="C37">
            <v>2</v>
          </cell>
          <cell r="D37" t="str">
            <v>NICE</v>
          </cell>
          <cell r="E37">
            <v>6</v>
          </cell>
          <cell r="F37">
            <v>5</v>
          </cell>
          <cell r="G37">
            <v>1410</v>
          </cell>
        </row>
        <row r="38">
          <cell r="A38" t="str">
            <v>KITE SURF</v>
          </cell>
          <cell r="B38">
            <v>42827</v>
          </cell>
          <cell r="C38">
            <v>3</v>
          </cell>
          <cell r="D38" t="str">
            <v>ARGELES</v>
          </cell>
          <cell r="E38">
            <v>9</v>
          </cell>
          <cell r="F38">
            <v>5</v>
          </cell>
          <cell r="G38">
            <v>1890</v>
          </cell>
        </row>
        <row r="39">
          <cell r="A39" t="str">
            <v>PLONGEE</v>
          </cell>
          <cell r="B39">
            <v>42832</v>
          </cell>
          <cell r="C39">
            <v>3</v>
          </cell>
          <cell r="D39" t="str">
            <v>CASSIS</v>
          </cell>
          <cell r="E39">
            <v>7</v>
          </cell>
          <cell r="F39">
            <v>5</v>
          </cell>
          <cell r="G39">
            <v>1540</v>
          </cell>
        </row>
        <row r="40">
          <cell r="A40" t="str">
            <v>KITE SURF</v>
          </cell>
          <cell r="B40">
            <v>42833</v>
          </cell>
          <cell r="C40">
            <v>1</v>
          </cell>
          <cell r="D40" t="str">
            <v>CASSIS</v>
          </cell>
          <cell r="E40">
            <v>8</v>
          </cell>
          <cell r="F40">
            <v>5</v>
          </cell>
          <cell r="G40">
            <v>1680</v>
          </cell>
        </row>
        <row r="41">
          <cell r="A41" t="str">
            <v>JET SKI</v>
          </cell>
          <cell r="B41">
            <v>42834</v>
          </cell>
          <cell r="C41">
            <v>1</v>
          </cell>
          <cell r="D41" t="str">
            <v>CASSIS</v>
          </cell>
          <cell r="E41">
            <v>4</v>
          </cell>
          <cell r="F41">
            <v>5</v>
          </cell>
          <cell r="G41">
            <v>1120</v>
          </cell>
        </row>
        <row r="42">
          <cell r="A42" t="str">
            <v>PLONGEE</v>
          </cell>
          <cell r="B42">
            <v>42834</v>
          </cell>
          <cell r="C42">
            <v>2</v>
          </cell>
          <cell r="D42" t="str">
            <v>NICE</v>
          </cell>
          <cell r="E42">
            <v>8</v>
          </cell>
          <cell r="F42">
            <v>5</v>
          </cell>
          <cell r="G42">
            <v>1760</v>
          </cell>
        </row>
        <row r="43">
          <cell r="A43" t="str">
            <v>KITE SURF</v>
          </cell>
          <cell r="B43">
            <v>42835</v>
          </cell>
          <cell r="C43">
            <v>2</v>
          </cell>
          <cell r="D43" t="str">
            <v>CASSIS</v>
          </cell>
          <cell r="E43">
            <v>5</v>
          </cell>
          <cell r="F43">
            <v>5</v>
          </cell>
          <cell r="G43">
            <v>1050</v>
          </cell>
        </row>
        <row r="44">
          <cell r="A44" t="str">
            <v>JET SKI</v>
          </cell>
          <cell r="B44">
            <v>42838</v>
          </cell>
          <cell r="C44">
            <v>2</v>
          </cell>
          <cell r="D44" t="str">
            <v>CASSIS</v>
          </cell>
          <cell r="E44">
            <v>9</v>
          </cell>
          <cell r="F44">
            <v>5</v>
          </cell>
          <cell r="G44">
            <v>2520</v>
          </cell>
        </row>
        <row r="45">
          <cell r="A45" t="str">
            <v>APNEE</v>
          </cell>
          <cell r="B45">
            <v>42845</v>
          </cell>
          <cell r="C45">
            <v>3</v>
          </cell>
          <cell r="D45" t="str">
            <v>NICE</v>
          </cell>
          <cell r="E45">
            <v>5</v>
          </cell>
          <cell r="F45">
            <v>6</v>
          </cell>
          <cell r="G45">
            <v>1050</v>
          </cell>
        </row>
        <row r="46">
          <cell r="A46" t="str">
            <v>KITE SURF</v>
          </cell>
          <cell r="B46">
            <v>42859</v>
          </cell>
          <cell r="C46">
            <v>3</v>
          </cell>
          <cell r="D46" t="str">
            <v>CASSIS</v>
          </cell>
          <cell r="E46">
            <v>4</v>
          </cell>
          <cell r="F46">
            <v>5</v>
          </cell>
          <cell r="G46">
            <v>840</v>
          </cell>
        </row>
        <row r="47">
          <cell r="A47" t="str">
            <v>APNEE</v>
          </cell>
          <cell r="B47">
            <v>42863</v>
          </cell>
          <cell r="C47">
            <v>1</v>
          </cell>
          <cell r="D47" t="str">
            <v>CASSIS</v>
          </cell>
          <cell r="E47">
            <v>8</v>
          </cell>
          <cell r="F47">
            <v>2</v>
          </cell>
          <cell r="G47">
            <v>560</v>
          </cell>
        </row>
        <row r="48">
          <cell r="A48" t="str">
            <v>VOILE</v>
          </cell>
          <cell r="B48">
            <v>42871</v>
          </cell>
          <cell r="C48">
            <v>1</v>
          </cell>
          <cell r="D48" t="str">
            <v>CASSIS</v>
          </cell>
          <cell r="E48">
            <v>5</v>
          </cell>
          <cell r="F48">
            <v>3</v>
          </cell>
          <cell r="G48">
            <v>735</v>
          </cell>
        </row>
        <row r="49">
          <cell r="A49" t="str">
            <v>PLONGEE</v>
          </cell>
          <cell r="B49">
            <v>42873</v>
          </cell>
          <cell r="C49">
            <v>2</v>
          </cell>
          <cell r="D49" t="str">
            <v>NICE</v>
          </cell>
          <cell r="E49">
            <v>7</v>
          </cell>
          <cell r="F49">
            <v>5</v>
          </cell>
          <cell r="G49">
            <v>1540</v>
          </cell>
        </row>
        <row r="50">
          <cell r="A50" t="str">
            <v>JET SKI</v>
          </cell>
          <cell r="B50">
            <v>42874</v>
          </cell>
          <cell r="C50">
            <v>1</v>
          </cell>
          <cell r="D50" t="str">
            <v>CASSIS</v>
          </cell>
          <cell r="E50">
            <v>5</v>
          </cell>
          <cell r="F50">
            <v>5</v>
          </cell>
          <cell r="G50">
            <v>1400</v>
          </cell>
        </row>
        <row r="51">
          <cell r="A51" t="str">
            <v>PLONGEE</v>
          </cell>
          <cell r="B51">
            <v>42886</v>
          </cell>
          <cell r="C51">
            <v>1</v>
          </cell>
          <cell r="D51" t="str">
            <v>CASSIS</v>
          </cell>
          <cell r="E51">
            <v>6</v>
          </cell>
          <cell r="F51">
            <v>4</v>
          </cell>
          <cell r="G51">
            <v>1056</v>
          </cell>
        </row>
        <row r="52">
          <cell r="A52" t="str">
            <v>PLONGEE</v>
          </cell>
          <cell r="B52">
            <v>42887</v>
          </cell>
          <cell r="C52">
            <v>1</v>
          </cell>
          <cell r="D52" t="str">
            <v>CASSIS</v>
          </cell>
          <cell r="E52">
            <v>6</v>
          </cell>
          <cell r="F52">
            <v>4</v>
          </cell>
          <cell r="G52">
            <v>1056</v>
          </cell>
        </row>
        <row r="53">
          <cell r="A53" t="str">
            <v>PLONGEE</v>
          </cell>
          <cell r="B53">
            <v>42892</v>
          </cell>
          <cell r="C53">
            <v>1</v>
          </cell>
          <cell r="D53" t="str">
            <v>CASSIS</v>
          </cell>
          <cell r="E53">
            <v>7</v>
          </cell>
          <cell r="F53">
            <v>5</v>
          </cell>
          <cell r="G53">
            <v>1540</v>
          </cell>
        </row>
        <row r="54">
          <cell r="A54" t="str">
            <v>VOILE</v>
          </cell>
          <cell r="B54">
            <v>42896</v>
          </cell>
          <cell r="C54">
            <v>3</v>
          </cell>
          <cell r="D54" t="str">
            <v>ARGELES</v>
          </cell>
          <cell r="E54">
            <v>4</v>
          </cell>
          <cell r="F54">
            <v>5</v>
          </cell>
          <cell r="G54">
            <v>980</v>
          </cell>
        </row>
        <row r="55">
          <cell r="A55" t="str">
            <v>PLONGEE</v>
          </cell>
          <cell r="B55">
            <v>42899</v>
          </cell>
          <cell r="C55">
            <v>2</v>
          </cell>
          <cell r="D55" t="str">
            <v>CASSIS</v>
          </cell>
          <cell r="E55">
            <v>6</v>
          </cell>
          <cell r="F55">
            <v>3</v>
          </cell>
          <cell r="G55">
            <v>792</v>
          </cell>
        </row>
        <row r="56">
          <cell r="A56" t="str">
            <v>PLONGEE</v>
          </cell>
          <cell r="B56">
            <v>42902</v>
          </cell>
          <cell r="C56">
            <v>3</v>
          </cell>
          <cell r="D56" t="str">
            <v>NICE</v>
          </cell>
          <cell r="E56">
            <v>5</v>
          </cell>
          <cell r="F56">
            <v>5</v>
          </cell>
          <cell r="G56">
            <v>1100</v>
          </cell>
        </row>
        <row r="57">
          <cell r="A57" t="str">
            <v>PLONGEE</v>
          </cell>
          <cell r="B57">
            <v>42904</v>
          </cell>
          <cell r="C57">
            <v>2</v>
          </cell>
          <cell r="D57" t="str">
            <v>NICE</v>
          </cell>
          <cell r="E57">
            <v>7</v>
          </cell>
          <cell r="F57">
            <v>5</v>
          </cell>
          <cell r="G57">
            <v>1540</v>
          </cell>
        </row>
        <row r="58">
          <cell r="A58" t="str">
            <v>PLONGEE</v>
          </cell>
          <cell r="B58">
            <v>42907</v>
          </cell>
          <cell r="C58">
            <v>1</v>
          </cell>
          <cell r="D58" t="str">
            <v>NICE</v>
          </cell>
          <cell r="E58">
            <v>8</v>
          </cell>
          <cell r="F58">
            <v>5</v>
          </cell>
          <cell r="G58">
            <v>1760</v>
          </cell>
        </row>
        <row r="59">
          <cell r="A59" t="str">
            <v>JET SKI</v>
          </cell>
          <cell r="B59">
            <v>42910</v>
          </cell>
          <cell r="C59">
            <v>3</v>
          </cell>
          <cell r="D59" t="str">
            <v>ARGELES</v>
          </cell>
          <cell r="E59">
            <v>9</v>
          </cell>
          <cell r="F59">
            <v>5</v>
          </cell>
          <cell r="G59">
            <v>2520</v>
          </cell>
        </row>
        <row r="60">
          <cell r="A60" t="str">
            <v>PLONGEE</v>
          </cell>
          <cell r="B60">
            <v>42912</v>
          </cell>
          <cell r="C60">
            <v>1</v>
          </cell>
          <cell r="D60" t="str">
            <v>ARGELES</v>
          </cell>
          <cell r="E60">
            <v>7</v>
          </cell>
          <cell r="F60">
            <v>8</v>
          </cell>
          <cell r="G60">
            <v>2464</v>
          </cell>
        </row>
        <row r="61">
          <cell r="A61" t="str">
            <v>PLONGEE</v>
          </cell>
          <cell r="B61">
            <v>42914</v>
          </cell>
          <cell r="C61">
            <v>3</v>
          </cell>
          <cell r="D61" t="str">
            <v>CASSIS</v>
          </cell>
          <cell r="E61">
            <v>9</v>
          </cell>
          <cell r="F61">
            <v>5</v>
          </cell>
          <cell r="G61">
            <v>1980</v>
          </cell>
        </row>
        <row r="62">
          <cell r="A62" t="str">
            <v>PLONGEE</v>
          </cell>
          <cell r="B62">
            <v>42918</v>
          </cell>
          <cell r="C62">
            <v>3</v>
          </cell>
          <cell r="D62" t="str">
            <v>ARGELES</v>
          </cell>
          <cell r="E62">
            <v>4</v>
          </cell>
          <cell r="F62">
            <v>5</v>
          </cell>
          <cell r="G62">
            <v>880</v>
          </cell>
        </row>
        <row r="63">
          <cell r="A63" t="str">
            <v>PLONGEE</v>
          </cell>
          <cell r="B63">
            <v>42918</v>
          </cell>
          <cell r="C63">
            <v>1</v>
          </cell>
          <cell r="D63" t="str">
            <v>NICE</v>
          </cell>
          <cell r="E63">
            <v>7</v>
          </cell>
          <cell r="F63">
            <v>5</v>
          </cell>
          <cell r="G63">
            <v>1540</v>
          </cell>
        </row>
        <row r="64">
          <cell r="A64" t="str">
            <v>JET SKI</v>
          </cell>
          <cell r="B64">
            <v>42922</v>
          </cell>
          <cell r="C64">
            <v>3</v>
          </cell>
          <cell r="D64" t="str">
            <v>NICE</v>
          </cell>
          <cell r="E64">
            <v>9</v>
          </cell>
          <cell r="F64">
            <v>1</v>
          </cell>
          <cell r="G64">
            <v>504</v>
          </cell>
        </row>
        <row r="65">
          <cell r="A65" t="str">
            <v>APNEE</v>
          </cell>
          <cell r="B65">
            <v>42925</v>
          </cell>
          <cell r="C65">
            <v>2</v>
          </cell>
          <cell r="D65" t="str">
            <v>NICE</v>
          </cell>
          <cell r="E65">
            <v>8</v>
          </cell>
          <cell r="F65">
            <v>3</v>
          </cell>
          <cell r="G65">
            <v>840</v>
          </cell>
        </row>
        <row r="66">
          <cell r="A66" t="str">
            <v>KITE SURF</v>
          </cell>
          <cell r="B66">
            <v>42928</v>
          </cell>
          <cell r="C66">
            <v>2</v>
          </cell>
          <cell r="D66" t="str">
            <v>ARGELES</v>
          </cell>
          <cell r="E66">
            <v>4</v>
          </cell>
          <cell r="F66">
            <v>2</v>
          </cell>
          <cell r="G66">
            <v>336</v>
          </cell>
        </row>
        <row r="67">
          <cell r="A67" t="str">
            <v>PLONGEE</v>
          </cell>
          <cell r="B67">
            <v>42933</v>
          </cell>
          <cell r="C67">
            <v>3</v>
          </cell>
          <cell r="D67" t="str">
            <v>CASSIS</v>
          </cell>
          <cell r="E67">
            <v>4</v>
          </cell>
          <cell r="F67">
            <v>5</v>
          </cell>
          <cell r="G67">
            <v>880</v>
          </cell>
        </row>
        <row r="68">
          <cell r="A68" t="str">
            <v>APNEE</v>
          </cell>
          <cell r="B68">
            <v>42939</v>
          </cell>
          <cell r="C68">
            <v>3</v>
          </cell>
          <cell r="D68" t="str">
            <v>CASSIS</v>
          </cell>
          <cell r="E68">
            <v>9</v>
          </cell>
          <cell r="F68">
            <v>5</v>
          </cell>
          <cell r="G68">
            <v>1575</v>
          </cell>
        </row>
        <row r="69">
          <cell r="A69" t="str">
            <v>KITE SURF</v>
          </cell>
          <cell r="B69">
            <v>42947</v>
          </cell>
          <cell r="C69">
            <v>3</v>
          </cell>
          <cell r="D69" t="str">
            <v>ARGELES</v>
          </cell>
          <cell r="E69">
            <v>8</v>
          </cell>
          <cell r="F69">
            <v>2</v>
          </cell>
          <cell r="G69">
            <v>672</v>
          </cell>
        </row>
        <row r="70">
          <cell r="A70" t="str">
            <v>APNEE</v>
          </cell>
          <cell r="B70">
            <v>42949</v>
          </cell>
          <cell r="C70">
            <v>2</v>
          </cell>
          <cell r="D70" t="str">
            <v>CASSIS</v>
          </cell>
          <cell r="E70">
            <v>6</v>
          </cell>
          <cell r="F70">
            <v>5</v>
          </cell>
          <cell r="G70">
            <v>1050</v>
          </cell>
        </row>
        <row r="71">
          <cell r="A71" t="str">
            <v>PLONGEE</v>
          </cell>
          <cell r="B71">
            <v>42952</v>
          </cell>
          <cell r="C71">
            <v>1</v>
          </cell>
          <cell r="D71" t="str">
            <v>CASSIS</v>
          </cell>
          <cell r="E71">
            <v>8</v>
          </cell>
          <cell r="F71">
            <v>5</v>
          </cell>
          <cell r="G71">
            <v>1760</v>
          </cell>
        </row>
        <row r="72">
          <cell r="A72" t="str">
            <v>PLONGEE</v>
          </cell>
          <cell r="B72">
            <v>42954</v>
          </cell>
          <cell r="C72">
            <v>3</v>
          </cell>
          <cell r="D72" t="str">
            <v>CASSIS</v>
          </cell>
          <cell r="E72">
            <v>5</v>
          </cell>
          <cell r="F72">
            <v>2</v>
          </cell>
          <cell r="G72">
            <v>440</v>
          </cell>
        </row>
        <row r="73">
          <cell r="A73" t="str">
            <v>PLONGEE</v>
          </cell>
          <cell r="B73">
            <v>42969</v>
          </cell>
          <cell r="C73">
            <v>1</v>
          </cell>
          <cell r="D73" t="str">
            <v>CASSIS</v>
          </cell>
          <cell r="E73">
            <v>6</v>
          </cell>
          <cell r="F73">
            <v>3</v>
          </cell>
          <cell r="G73">
            <v>792</v>
          </cell>
        </row>
        <row r="74">
          <cell r="A74" t="str">
            <v>PLONGEE</v>
          </cell>
          <cell r="B74">
            <v>42977</v>
          </cell>
          <cell r="C74">
            <v>1</v>
          </cell>
          <cell r="D74" t="str">
            <v>NICE</v>
          </cell>
          <cell r="E74">
            <v>6</v>
          </cell>
          <cell r="F74">
            <v>5</v>
          </cell>
          <cell r="G74">
            <v>1320</v>
          </cell>
        </row>
        <row r="75">
          <cell r="A75" t="str">
            <v>PLONGEE</v>
          </cell>
          <cell r="B75">
            <v>42978</v>
          </cell>
          <cell r="C75">
            <v>3</v>
          </cell>
          <cell r="D75" t="str">
            <v>CASSIS</v>
          </cell>
          <cell r="E75">
            <v>6</v>
          </cell>
          <cell r="F75">
            <v>5</v>
          </cell>
          <cell r="G75">
            <v>1320</v>
          </cell>
        </row>
        <row r="76">
          <cell r="A76" t="str">
            <v>PLONGEE</v>
          </cell>
          <cell r="B76">
            <v>42980</v>
          </cell>
          <cell r="C76">
            <v>2</v>
          </cell>
          <cell r="D76" t="str">
            <v>CASSIS</v>
          </cell>
          <cell r="E76">
            <v>5</v>
          </cell>
          <cell r="F76">
            <v>2</v>
          </cell>
          <cell r="G76">
            <v>440</v>
          </cell>
        </row>
        <row r="77">
          <cell r="A77" t="str">
            <v>APNEE</v>
          </cell>
          <cell r="B77">
            <v>42980</v>
          </cell>
          <cell r="C77">
            <v>1</v>
          </cell>
          <cell r="D77" t="str">
            <v>NICE</v>
          </cell>
          <cell r="E77">
            <v>4</v>
          </cell>
          <cell r="F77">
            <v>5</v>
          </cell>
          <cell r="G77">
            <v>700</v>
          </cell>
        </row>
        <row r="78">
          <cell r="A78" t="str">
            <v>PLONGEE</v>
          </cell>
          <cell r="B78">
            <v>42982</v>
          </cell>
          <cell r="C78">
            <v>2</v>
          </cell>
          <cell r="D78" t="str">
            <v>CASSIS</v>
          </cell>
          <cell r="E78">
            <v>5</v>
          </cell>
          <cell r="F78">
            <v>3</v>
          </cell>
          <cell r="G78">
            <v>660</v>
          </cell>
        </row>
        <row r="79">
          <cell r="A79" t="str">
            <v>KITE SURF</v>
          </cell>
          <cell r="B79">
            <v>42986</v>
          </cell>
          <cell r="C79">
            <v>1</v>
          </cell>
          <cell r="D79" t="str">
            <v>CASSIS</v>
          </cell>
          <cell r="E79">
            <v>5</v>
          </cell>
          <cell r="F79">
            <v>5</v>
          </cell>
          <cell r="G79">
            <v>1050</v>
          </cell>
        </row>
        <row r="80">
          <cell r="A80" t="str">
            <v>PLONGEE</v>
          </cell>
          <cell r="B80">
            <v>42987</v>
          </cell>
          <cell r="C80">
            <v>2</v>
          </cell>
          <cell r="D80" t="str">
            <v>CASSIS</v>
          </cell>
          <cell r="E80">
            <v>8</v>
          </cell>
          <cell r="F80">
            <v>5</v>
          </cell>
          <cell r="G80">
            <v>1760</v>
          </cell>
        </row>
        <row r="81">
          <cell r="A81" t="str">
            <v>KITE SURF</v>
          </cell>
          <cell r="B81">
            <v>42991</v>
          </cell>
          <cell r="C81">
            <v>2</v>
          </cell>
          <cell r="D81" t="str">
            <v>CASSIS</v>
          </cell>
          <cell r="E81">
            <v>7</v>
          </cell>
          <cell r="F81">
            <v>5</v>
          </cell>
          <cell r="G81">
            <v>1470</v>
          </cell>
        </row>
        <row r="82">
          <cell r="A82" t="str">
            <v>PLONGEE</v>
          </cell>
          <cell r="B82">
            <v>42992</v>
          </cell>
          <cell r="C82">
            <v>3</v>
          </cell>
          <cell r="D82" t="str">
            <v>CASSIS</v>
          </cell>
          <cell r="E82">
            <v>9</v>
          </cell>
          <cell r="F82">
            <v>5</v>
          </cell>
          <cell r="G82">
            <v>1980</v>
          </cell>
        </row>
        <row r="83">
          <cell r="A83" t="str">
            <v>PLONGEE</v>
          </cell>
          <cell r="B83">
            <v>43001</v>
          </cell>
          <cell r="C83">
            <v>2</v>
          </cell>
          <cell r="D83" t="str">
            <v>CASSIS</v>
          </cell>
          <cell r="E83">
            <v>9</v>
          </cell>
          <cell r="F83">
            <v>1</v>
          </cell>
          <cell r="G83">
            <v>396</v>
          </cell>
        </row>
        <row r="84">
          <cell r="A84" t="str">
            <v>KITE SURF</v>
          </cell>
          <cell r="B84">
            <v>43008</v>
          </cell>
          <cell r="C84">
            <v>3</v>
          </cell>
          <cell r="D84" t="str">
            <v>CASSIS</v>
          </cell>
          <cell r="E84">
            <v>4</v>
          </cell>
          <cell r="F84">
            <v>5</v>
          </cell>
          <cell r="G84">
            <v>840</v>
          </cell>
        </row>
        <row r="85">
          <cell r="A85" t="str">
            <v>KITE SURF</v>
          </cell>
          <cell r="B85">
            <v>43013</v>
          </cell>
          <cell r="C85">
            <v>3</v>
          </cell>
          <cell r="D85" t="str">
            <v>CASSIS</v>
          </cell>
          <cell r="E85">
            <v>5</v>
          </cell>
          <cell r="F85">
            <v>4</v>
          </cell>
          <cell r="G85">
            <v>840</v>
          </cell>
        </row>
        <row r="86">
          <cell r="A86" t="str">
            <v>APNEE</v>
          </cell>
          <cell r="B86">
            <v>43015</v>
          </cell>
          <cell r="C86">
            <v>2</v>
          </cell>
          <cell r="D86" t="str">
            <v>ARGELES</v>
          </cell>
          <cell r="E86">
            <v>9</v>
          </cell>
          <cell r="F86">
            <v>5</v>
          </cell>
          <cell r="G86">
            <v>1575</v>
          </cell>
        </row>
        <row r="87">
          <cell r="A87" t="str">
            <v>PLONGEE</v>
          </cell>
          <cell r="B87">
            <v>43017</v>
          </cell>
          <cell r="C87">
            <v>3</v>
          </cell>
          <cell r="D87" t="str">
            <v>CASSIS</v>
          </cell>
          <cell r="E87">
            <v>5</v>
          </cell>
          <cell r="F87">
            <v>5</v>
          </cell>
          <cell r="G87">
            <v>1100</v>
          </cell>
        </row>
        <row r="88">
          <cell r="A88" t="str">
            <v>JET SKI</v>
          </cell>
          <cell r="B88">
            <v>43019</v>
          </cell>
          <cell r="C88">
            <v>2</v>
          </cell>
          <cell r="D88" t="str">
            <v>ARGELES</v>
          </cell>
          <cell r="E88">
            <v>6</v>
          </cell>
          <cell r="F88">
            <v>5</v>
          </cell>
          <cell r="G88">
            <v>1680</v>
          </cell>
        </row>
        <row r="89">
          <cell r="A89" t="str">
            <v>APNEE</v>
          </cell>
          <cell r="B89">
            <v>43019</v>
          </cell>
          <cell r="C89">
            <v>2</v>
          </cell>
          <cell r="D89" t="str">
            <v>CASSIS</v>
          </cell>
          <cell r="E89">
            <v>4</v>
          </cell>
          <cell r="F89">
            <v>5</v>
          </cell>
          <cell r="G89">
            <v>700</v>
          </cell>
        </row>
        <row r="90">
          <cell r="A90" t="str">
            <v>PLONGEE</v>
          </cell>
          <cell r="B90">
            <v>43020</v>
          </cell>
          <cell r="C90">
            <v>2</v>
          </cell>
          <cell r="D90" t="str">
            <v>NICE</v>
          </cell>
          <cell r="E90">
            <v>6</v>
          </cell>
          <cell r="F90">
            <v>4</v>
          </cell>
          <cell r="G90">
            <v>1056</v>
          </cell>
        </row>
        <row r="91">
          <cell r="A91" t="str">
            <v>PLONGEE</v>
          </cell>
          <cell r="B91">
            <v>43021</v>
          </cell>
          <cell r="C91">
            <v>1</v>
          </cell>
          <cell r="D91" t="str">
            <v>CASSIS</v>
          </cell>
          <cell r="E91">
            <v>5</v>
          </cell>
          <cell r="F91">
            <v>5</v>
          </cell>
          <cell r="G91">
            <v>1100</v>
          </cell>
        </row>
        <row r="92">
          <cell r="A92" t="str">
            <v>APNEE</v>
          </cell>
          <cell r="B92">
            <v>43022</v>
          </cell>
          <cell r="C92">
            <v>2</v>
          </cell>
          <cell r="D92" t="str">
            <v>CASSIS</v>
          </cell>
          <cell r="E92">
            <v>5</v>
          </cell>
          <cell r="F92">
            <v>5</v>
          </cell>
          <cell r="G92">
            <v>875</v>
          </cell>
        </row>
        <row r="93">
          <cell r="A93" t="str">
            <v>KITE SURF</v>
          </cell>
          <cell r="B93">
            <v>43023</v>
          </cell>
          <cell r="C93">
            <v>3</v>
          </cell>
          <cell r="D93" t="str">
            <v>CASSIS</v>
          </cell>
          <cell r="E93">
            <v>5</v>
          </cell>
          <cell r="F93">
            <v>5</v>
          </cell>
          <cell r="G93">
            <v>1050</v>
          </cell>
        </row>
        <row r="94">
          <cell r="A94" t="str">
            <v>JET SKI</v>
          </cell>
          <cell r="B94">
            <v>43027</v>
          </cell>
          <cell r="C94">
            <v>3</v>
          </cell>
          <cell r="D94" t="str">
            <v>CASSIS</v>
          </cell>
          <cell r="E94">
            <v>4</v>
          </cell>
          <cell r="F94">
            <v>3</v>
          </cell>
          <cell r="G94">
            <v>672</v>
          </cell>
        </row>
        <row r="95">
          <cell r="A95" t="str">
            <v>APNEE</v>
          </cell>
          <cell r="B95">
            <v>43029</v>
          </cell>
          <cell r="C95">
            <v>1</v>
          </cell>
          <cell r="D95" t="str">
            <v>NICE</v>
          </cell>
          <cell r="E95">
            <v>8</v>
          </cell>
          <cell r="F95">
            <v>6</v>
          </cell>
          <cell r="G95">
            <v>1680</v>
          </cell>
        </row>
        <row r="96">
          <cell r="A96" t="str">
            <v>VOILE</v>
          </cell>
          <cell r="B96">
            <v>43033</v>
          </cell>
          <cell r="C96">
            <v>2</v>
          </cell>
          <cell r="D96" t="str">
            <v>CASSIS</v>
          </cell>
          <cell r="E96">
            <v>7</v>
          </cell>
          <cell r="F96">
            <v>2</v>
          </cell>
          <cell r="G96">
            <v>686</v>
          </cell>
        </row>
        <row r="97">
          <cell r="A97" t="str">
            <v>KAYAK DE MER</v>
          </cell>
          <cell r="B97">
            <v>43035</v>
          </cell>
          <cell r="C97">
            <v>3</v>
          </cell>
          <cell r="D97" t="str">
            <v>CASSIS</v>
          </cell>
          <cell r="E97">
            <v>7</v>
          </cell>
          <cell r="F97">
            <v>2</v>
          </cell>
          <cell r="G97">
            <v>658</v>
          </cell>
        </row>
        <row r="98">
          <cell r="A98" t="str">
            <v>PLONGEE</v>
          </cell>
          <cell r="B98">
            <v>43037</v>
          </cell>
          <cell r="C98">
            <v>1</v>
          </cell>
          <cell r="D98" t="str">
            <v>CASSIS</v>
          </cell>
          <cell r="E98">
            <v>9</v>
          </cell>
          <cell r="F98">
            <v>5</v>
          </cell>
          <cell r="G98">
            <v>1980</v>
          </cell>
        </row>
        <row r="99">
          <cell r="A99" t="str">
            <v>PLONGEE</v>
          </cell>
          <cell r="B99">
            <v>43037</v>
          </cell>
          <cell r="C99">
            <v>2</v>
          </cell>
          <cell r="D99" t="str">
            <v>NICE</v>
          </cell>
          <cell r="E99">
            <v>9</v>
          </cell>
          <cell r="F99">
            <v>5</v>
          </cell>
          <cell r="G99">
            <v>1980</v>
          </cell>
        </row>
        <row r="100">
          <cell r="A100" t="str">
            <v>PLONGEE</v>
          </cell>
          <cell r="B100">
            <v>43037</v>
          </cell>
          <cell r="C100">
            <v>1</v>
          </cell>
          <cell r="D100" t="str">
            <v>NICE</v>
          </cell>
          <cell r="E100">
            <v>9</v>
          </cell>
          <cell r="F100">
            <v>5</v>
          </cell>
          <cell r="G100">
            <v>1980</v>
          </cell>
        </row>
        <row r="101">
          <cell r="A101" t="str">
            <v>PLONGEE</v>
          </cell>
          <cell r="B101">
            <v>43039</v>
          </cell>
          <cell r="C101">
            <v>2</v>
          </cell>
          <cell r="D101" t="str">
            <v>ARGELES</v>
          </cell>
          <cell r="E101">
            <v>6</v>
          </cell>
          <cell r="F101">
            <v>5</v>
          </cell>
          <cell r="G101">
            <v>1320</v>
          </cell>
        </row>
        <row r="102">
          <cell r="A102" t="str">
            <v>APNEE</v>
          </cell>
          <cell r="B102">
            <v>43041</v>
          </cell>
          <cell r="C102">
            <v>3</v>
          </cell>
          <cell r="D102" t="str">
            <v>NICE</v>
          </cell>
          <cell r="E102">
            <v>9</v>
          </cell>
          <cell r="F102">
            <v>4</v>
          </cell>
          <cell r="G102">
            <v>1260</v>
          </cell>
        </row>
        <row r="103">
          <cell r="A103" t="str">
            <v>VOILE</v>
          </cell>
          <cell r="B103">
            <v>43042</v>
          </cell>
          <cell r="C103">
            <v>3</v>
          </cell>
          <cell r="D103" t="str">
            <v>CASSIS</v>
          </cell>
          <cell r="E103">
            <v>4</v>
          </cell>
          <cell r="F103">
            <v>3</v>
          </cell>
          <cell r="G103">
            <v>588</v>
          </cell>
        </row>
        <row r="104">
          <cell r="A104" t="str">
            <v>PLONGEE</v>
          </cell>
          <cell r="B104">
            <v>43046</v>
          </cell>
          <cell r="C104">
            <v>2</v>
          </cell>
          <cell r="D104" t="str">
            <v>CASSIS</v>
          </cell>
          <cell r="E104">
            <v>6</v>
          </cell>
          <cell r="F104">
            <v>5</v>
          </cell>
          <cell r="G104">
            <v>1320</v>
          </cell>
        </row>
        <row r="105">
          <cell r="A105" t="str">
            <v>APNEE</v>
          </cell>
          <cell r="B105">
            <v>43048</v>
          </cell>
          <cell r="C105">
            <v>1</v>
          </cell>
          <cell r="D105" t="str">
            <v>NICE</v>
          </cell>
          <cell r="E105">
            <v>9</v>
          </cell>
          <cell r="F105">
            <v>6</v>
          </cell>
          <cell r="G105">
            <v>1890</v>
          </cell>
        </row>
        <row r="106">
          <cell r="A106" t="str">
            <v>PLONGEE</v>
          </cell>
          <cell r="B106">
            <v>43051</v>
          </cell>
          <cell r="C106">
            <v>1</v>
          </cell>
          <cell r="D106" t="str">
            <v>CASSIS</v>
          </cell>
          <cell r="E106">
            <v>6</v>
          </cell>
          <cell r="F106">
            <v>5</v>
          </cell>
          <cell r="G106">
            <v>1320</v>
          </cell>
        </row>
        <row r="107">
          <cell r="A107" t="str">
            <v>PLONGEE</v>
          </cell>
          <cell r="B107">
            <v>43054</v>
          </cell>
          <cell r="C107">
            <v>2</v>
          </cell>
          <cell r="D107" t="str">
            <v>CASSIS</v>
          </cell>
          <cell r="E107">
            <v>8</v>
          </cell>
          <cell r="F107">
            <v>6</v>
          </cell>
          <cell r="G107">
            <v>2112</v>
          </cell>
        </row>
        <row r="108">
          <cell r="A108" t="str">
            <v>KITE SURF</v>
          </cell>
          <cell r="B108">
            <v>43059</v>
          </cell>
          <cell r="C108">
            <v>3</v>
          </cell>
          <cell r="D108" t="str">
            <v>ARGELES</v>
          </cell>
          <cell r="E108">
            <v>5</v>
          </cell>
          <cell r="F108">
            <v>2</v>
          </cell>
          <cell r="G108">
            <v>420</v>
          </cell>
        </row>
        <row r="109">
          <cell r="A109" t="str">
            <v>JET SKI</v>
          </cell>
          <cell r="B109">
            <v>43064</v>
          </cell>
          <cell r="C109">
            <v>2</v>
          </cell>
          <cell r="D109" t="str">
            <v>CASSIS</v>
          </cell>
          <cell r="E109">
            <v>9</v>
          </cell>
          <cell r="F109">
            <v>5</v>
          </cell>
          <cell r="G109">
            <v>2520</v>
          </cell>
        </row>
        <row r="110">
          <cell r="A110" t="str">
            <v>APNEE</v>
          </cell>
          <cell r="B110">
            <v>43069</v>
          </cell>
          <cell r="C110">
            <v>2</v>
          </cell>
          <cell r="D110" t="str">
            <v>NICE</v>
          </cell>
          <cell r="E110">
            <v>8</v>
          </cell>
          <cell r="F110">
            <v>4</v>
          </cell>
          <cell r="G110">
            <v>1120</v>
          </cell>
        </row>
        <row r="111">
          <cell r="A111" t="str">
            <v>PLONGEE</v>
          </cell>
          <cell r="B111">
            <v>43070</v>
          </cell>
          <cell r="C111">
            <v>2</v>
          </cell>
          <cell r="D111" t="str">
            <v>CASSIS</v>
          </cell>
          <cell r="E111">
            <v>4</v>
          </cell>
          <cell r="F111">
            <v>5</v>
          </cell>
          <cell r="G111">
            <v>880</v>
          </cell>
        </row>
        <row r="112">
          <cell r="A112" t="str">
            <v>PLONGEE</v>
          </cell>
          <cell r="B112">
            <v>43075</v>
          </cell>
          <cell r="C112">
            <v>1</v>
          </cell>
          <cell r="D112" t="str">
            <v>CASSIS</v>
          </cell>
          <cell r="E112">
            <v>5</v>
          </cell>
          <cell r="F112">
            <v>5</v>
          </cell>
          <cell r="G112">
            <v>1100</v>
          </cell>
        </row>
        <row r="113">
          <cell r="A113" t="str">
            <v>PLONGEE</v>
          </cell>
          <cell r="B113">
            <v>43078</v>
          </cell>
          <cell r="C113">
            <v>1</v>
          </cell>
          <cell r="D113" t="str">
            <v>NICE</v>
          </cell>
          <cell r="E113">
            <v>4</v>
          </cell>
          <cell r="F113">
            <v>5</v>
          </cell>
          <cell r="G113">
            <v>880</v>
          </cell>
        </row>
        <row r="114">
          <cell r="A114" t="str">
            <v>APNEE</v>
          </cell>
          <cell r="B114">
            <v>43079</v>
          </cell>
          <cell r="C114">
            <v>2</v>
          </cell>
          <cell r="D114" t="str">
            <v>CASSIS</v>
          </cell>
          <cell r="E114">
            <v>6</v>
          </cell>
          <cell r="F114">
            <v>5</v>
          </cell>
          <cell r="G114">
            <v>1050</v>
          </cell>
        </row>
        <row r="115">
          <cell r="A115" t="str">
            <v>PLONGEE</v>
          </cell>
          <cell r="B115">
            <v>43080</v>
          </cell>
          <cell r="C115">
            <v>1</v>
          </cell>
          <cell r="D115" t="str">
            <v>NICE</v>
          </cell>
          <cell r="E115">
            <v>4</v>
          </cell>
          <cell r="F115">
            <v>5</v>
          </cell>
          <cell r="G115">
            <v>880</v>
          </cell>
        </row>
        <row r="116">
          <cell r="A116" t="str">
            <v>KITE SURF</v>
          </cell>
          <cell r="B116">
            <v>43083</v>
          </cell>
          <cell r="C116">
            <v>2</v>
          </cell>
          <cell r="D116" t="str">
            <v>CASSIS</v>
          </cell>
          <cell r="E116">
            <v>6</v>
          </cell>
          <cell r="F116">
            <v>5</v>
          </cell>
          <cell r="G116">
            <v>1260</v>
          </cell>
        </row>
        <row r="117">
          <cell r="A117" t="str">
            <v>PLONGEE</v>
          </cell>
          <cell r="B117">
            <v>43085</v>
          </cell>
          <cell r="C117">
            <v>2</v>
          </cell>
          <cell r="D117" t="str">
            <v>ARGELES</v>
          </cell>
          <cell r="E117">
            <v>9</v>
          </cell>
          <cell r="F117">
            <v>5</v>
          </cell>
          <cell r="G117">
            <v>1980</v>
          </cell>
        </row>
        <row r="118">
          <cell r="A118" t="str">
            <v>KITE SURF</v>
          </cell>
          <cell r="B118">
            <v>43085</v>
          </cell>
          <cell r="C118">
            <v>1</v>
          </cell>
          <cell r="D118" t="str">
            <v>ARGELES</v>
          </cell>
          <cell r="E118">
            <v>7</v>
          </cell>
          <cell r="F118">
            <v>5</v>
          </cell>
          <cell r="G118">
            <v>1470</v>
          </cell>
        </row>
        <row r="119">
          <cell r="A119" t="str">
            <v>KITE SURF</v>
          </cell>
          <cell r="B119">
            <v>43088</v>
          </cell>
          <cell r="C119">
            <v>1</v>
          </cell>
          <cell r="D119" t="str">
            <v>ARGELES</v>
          </cell>
          <cell r="E119">
            <v>5</v>
          </cell>
          <cell r="F119">
            <v>5</v>
          </cell>
          <cell r="G119">
            <v>1050</v>
          </cell>
        </row>
        <row r="120">
          <cell r="A120" t="str">
            <v>APNEE</v>
          </cell>
          <cell r="B120">
            <v>43096</v>
          </cell>
          <cell r="C120">
            <v>3</v>
          </cell>
          <cell r="D120" t="str">
            <v>NICE</v>
          </cell>
          <cell r="E120">
            <v>6</v>
          </cell>
          <cell r="F120">
            <v>4</v>
          </cell>
          <cell r="G120">
            <v>840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D7CBA-77B5-6E4C-8896-CA226D6D8ED9}">
  <dimension ref="A1:P127"/>
  <sheetViews>
    <sheetView topLeftCell="A5" zoomScale="168" workbookViewId="0">
      <selection activeCell="B12" sqref="B12"/>
    </sheetView>
  </sheetViews>
  <sheetFormatPr baseColWidth="10" defaultRowHeight="16" x14ac:dyDescent="0.2"/>
  <cols>
    <col min="1" max="1" width="8.33203125" customWidth="1"/>
    <col min="2" max="2" width="13.6640625" style="3" customWidth="1"/>
    <col min="3" max="3" width="39.83203125" style="11" customWidth="1"/>
    <col min="4" max="4" width="12.83203125" style="3" customWidth="1"/>
    <col min="5" max="5" width="25.6640625" customWidth="1"/>
    <col min="6" max="6" width="13.83203125" customWidth="1"/>
    <col min="7" max="7" width="10.83203125" style="12"/>
  </cols>
  <sheetData>
    <row r="1" spans="1:16" s="1" customFormat="1" ht="17" x14ac:dyDescent="0.2">
      <c r="A1" s="1" t="s">
        <v>16</v>
      </c>
      <c r="B1" s="7" t="s">
        <v>0</v>
      </c>
      <c r="C1" s="8" t="s">
        <v>1</v>
      </c>
      <c r="D1" s="7" t="s">
        <v>83</v>
      </c>
      <c r="E1" s="1" t="s">
        <v>2</v>
      </c>
      <c r="F1" s="1" t="s">
        <v>35</v>
      </c>
      <c r="G1" s="14" t="s">
        <v>3</v>
      </c>
      <c r="H1" s="1" t="s">
        <v>4</v>
      </c>
      <c r="I1" s="1" t="s">
        <v>58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100</v>
      </c>
    </row>
    <row r="2" spans="1:16" ht="17" x14ac:dyDescent="0.2">
      <c r="A2">
        <v>2008</v>
      </c>
      <c r="B2" s="2" t="s">
        <v>19</v>
      </c>
      <c r="C2" s="9" t="s">
        <v>18</v>
      </c>
      <c r="D2" s="2" t="s">
        <v>20</v>
      </c>
      <c r="E2" s="3" t="s">
        <v>17</v>
      </c>
      <c r="F2" s="3" t="s">
        <v>36</v>
      </c>
      <c r="G2" s="12">
        <v>6</v>
      </c>
      <c r="H2" t="s">
        <v>21</v>
      </c>
      <c r="I2" t="s">
        <v>59</v>
      </c>
      <c r="J2" t="s">
        <v>22</v>
      </c>
      <c r="K2">
        <v>1</v>
      </c>
      <c r="L2" t="s">
        <v>9</v>
      </c>
      <c r="M2">
        <v>18</v>
      </c>
      <c r="N2">
        <f>IF(J2="CM",M2*1.5,M2)</f>
        <v>27</v>
      </c>
    </row>
    <row r="3" spans="1:16" ht="17" x14ac:dyDescent="0.2">
      <c r="A3">
        <v>2008</v>
      </c>
      <c r="B3" s="2" t="s">
        <v>19</v>
      </c>
      <c r="C3" s="9" t="s">
        <v>18</v>
      </c>
      <c r="D3" s="2" t="s">
        <v>63</v>
      </c>
      <c r="E3" s="3" t="s">
        <v>62</v>
      </c>
      <c r="F3" s="3" t="s">
        <v>36</v>
      </c>
      <c r="G3" s="12">
        <v>6</v>
      </c>
      <c r="H3" t="s">
        <v>21</v>
      </c>
      <c r="I3" t="s">
        <v>59</v>
      </c>
      <c r="J3" t="s">
        <v>10</v>
      </c>
      <c r="K3">
        <v>1</v>
      </c>
      <c r="L3" t="s">
        <v>9</v>
      </c>
      <c r="M3">
        <v>36</v>
      </c>
      <c r="N3">
        <f t="shared" ref="N3:N66" si="0">IF(J3="CM",M3*1.5,M3)</f>
        <v>36</v>
      </c>
    </row>
    <row r="4" spans="1:16" ht="17" x14ac:dyDescent="0.2">
      <c r="A4" s="4">
        <v>2008</v>
      </c>
      <c r="B4" s="6" t="s">
        <v>23</v>
      </c>
      <c r="C4" s="10" t="s">
        <v>18</v>
      </c>
      <c r="D4" s="5" t="s">
        <v>20</v>
      </c>
      <c r="E4" s="5" t="s">
        <v>24</v>
      </c>
      <c r="F4" s="5" t="s">
        <v>36</v>
      </c>
      <c r="G4" s="13">
        <v>6</v>
      </c>
      <c r="H4" s="4" t="s">
        <v>21</v>
      </c>
      <c r="I4" s="4" t="s">
        <v>59</v>
      </c>
      <c r="J4" s="4" t="s">
        <v>10</v>
      </c>
      <c r="K4" s="4">
        <v>1</v>
      </c>
      <c r="L4" s="4" t="s">
        <v>9</v>
      </c>
      <c r="M4" s="4">
        <v>36</v>
      </c>
      <c r="N4">
        <f t="shared" si="0"/>
        <v>36</v>
      </c>
      <c r="P4" s="38"/>
    </row>
    <row r="5" spans="1:16" ht="17" x14ac:dyDescent="0.2">
      <c r="A5">
        <v>2008</v>
      </c>
      <c r="B5" s="3" t="s">
        <v>27</v>
      </c>
      <c r="C5" s="11" t="s">
        <v>25</v>
      </c>
      <c r="D5" s="2" t="s">
        <v>26</v>
      </c>
      <c r="E5" t="s">
        <v>28</v>
      </c>
      <c r="F5" t="s">
        <v>36</v>
      </c>
      <c r="G5" s="12">
        <v>6</v>
      </c>
      <c r="H5" t="s">
        <v>29</v>
      </c>
      <c r="I5" t="s">
        <v>60</v>
      </c>
      <c r="J5" t="s">
        <v>22</v>
      </c>
      <c r="K5">
        <v>2</v>
      </c>
      <c r="L5" t="s">
        <v>11</v>
      </c>
      <c r="M5">
        <v>2</v>
      </c>
      <c r="N5">
        <f t="shared" si="0"/>
        <v>3</v>
      </c>
    </row>
    <row r="6" spans="1:16" ht="17" x14ac:dyDescent="0.2">
      <c r="A6">
        <v>2008</v>
      </c>
      <c r="B6" s="2" t="s">
        <v>30</v>
      </c>
      <c r="C6" s="11" t="s">
        <v>12</v>
      </c>
      <c r="D6" s="2" t="s">
        <v>31</v>
      </c>
      <c r="E6" t="s">
        <v>32</v>
      </c>
      <c r="F6" t="s">
        <v>36</v>
      </c>
      <c r="G6" s="12">
        <v>27</v>
      </c>
      <c r="H6" t="s">
        <v>33</v>
      </c>
      <c r="I6" t="s">
        <v>60</v>
      </c>
      <c r="J6" t="s">
        <v>22</v>
      </c>
      <c r="K6">
        <v>2</v>
      </c>
      <c r="L6" t="s">
        <v>34</v>
      </c>
      <c r="M6">
        <v>15</v>
      </c>
      <c r="N6">
        <f t="shared" si="0"/>
        <v>22.5</v>
      </c>
    </row>
    <row r="7" spans="1:16" ht="17" x14ac:dyDescent="0.2">
      <c r="A7">
        <v>2008</v>
      </c>
      <c r="B7" s="2" t="s">
        <v>30</v>
      </c>
      <c r="C7" s="11" t="s">
        <v>12</v>
      </c>
      <c r="D7" s="2" t="s">
        <v>31</v>
      </c>
      <c r="E7" t="s">
        <v>32</v>
      </c>
      <c r="F7" t="s">
        <v>36</v>
      </c>
      <c r="G7" s="12">
        <v>27</v>
      </c>
      <c r="H7" t="s">
        <v>33</v>
      </c>
      <c r="I7" t="s">
        <v>60</v>
      </c>
      <c r="J7" t="s">
        <v>10</v>
      </c>
      <c r="K7">
        <v>2</v>
      </c>
      <c r="L7" t="s">
        <v>34</v>
      </c>
      <c r="M7">
        <v>15</v>
      </c>
      <c r="N7">
        <f t="shared" si="0"/>
        <v>15</v>
      </c>
    </row>
    <row r="8" spans="1:16" ht="17" x14ac:dyDescent="0.2">
      <c r="A8">
        <v>2008</v>
      </c>
      <c r="B8" s="2" t="s">
        <v>14</v>
      </c>
      <c r="C8" s="11" t="s">
        <v>12</v>
      </c>
      <c r="D8" s="2" t="s">
        <v>13</v>
      </c>
      <c r="E8" t="s">
        <v>32</v>
      </c>
      <c r="F8" t="s">
        <v>37</v>
      </c>
      <c r="G8" s="12">
        <v>27</v>
      </c>
      <c r="H8" t="s">
        <v>33</v>
      </c>
      <c r="I8" t="s">
        <v>60</v>
      </c>
      <c r="J8" t="s">
        <v>22</v>
      </c>
      <c r="K8">
        <v>2</v>
      </c>
      <c r="L8" t="s">
        <v>34</v>
      </c>
      <c r="M8">
        <v>15</v>
      </c>
      <c r="N8">
        <f t="shared" si="0"/>
        <v>22.5</v>
      </c>
    </row>
    <row r="9" spans="1:16" ht="17" x14ac:dyDescent="0.2">
      <c r="A9">
        <v>2008</v>
      </c>
      <c r="B9" s="2" t="s">
        <v>14</v>
      </c>
      <c r="C9" s="11" t="s">
        <v>12</v>
      </c>
      <c r="D9" s="2" t="s">
        <v>13</v>
      </c>
      <c r="E9" t="s">
        <v>32</v>
      </c>
      <c r="F9" t="s">
        <v>37</v>
      </c>
      <c r="G9" s="12">
        <v>27</v>
      </c>
      <c r="H9" t="s">
        <v>33</v>
      </c>
      <c r="I9" t="s">
        <v>60</v>
      </c>
      <c r="J9" t="s">
        <v>10</v>
      </c>
      <c r="K9">
        <v>2</v>
      </c>
      <c r="L9" t="s">
        <v>34</v>
      </c>
      <c r="M9">
        <v>15</v>
      </c>
      <c r="N9">
        <f t="shared" si="0"/>
        <v>15</v>
      </c>
    </row>
    <row r="10" spans="1:16" ht="17" x14ac:dyDescent="0.2">
      <c r="A10">
        <v>2008</v>
      </c>
      <c r="B10" s="2" t="s">
        <v>38</v>
      </c>
      <c r="C10" s="11" t="s">
        <v>15</v>
      </c>
      <c r="D10" s="2" t="s">
        <v>39</v>
      </c>
      <c r="E10" t="s">
        <v>32</v>
      </c>
      <c r="F10" t="s">
        <v>37</v>
      </c>
      <c r="G10" s="12">
        <v>27</v>
      </c>
      <c r="H10" t="s">
        <v>21</v>
      </c>
      <c r="I10" t="s">
        <v>59</v>
      </c>
      <c r="J10" t="s">
        <v>22</v>
      </c>
      <c r="K10">
        <v>1</v>
      </c>
      <c r="L10" t="s">
        <v>34</v>
      </c>
      <c r="M10">
        <v>15</v>
      </c>
      <c r="N10">
        <f t="shared" si="0"/>
        <v>22.5</v>
      </c>
    </row>
    <row r="11" spans="1:16" ht="17" x14ac:dyDescent="0.2">
      <c r="A11">
        <v>2008</v>
      </c>
      <c r="B11" s="2" t="s">
        <v>38</v>
      </c>
      <c r="C11" s="11" t="s">
        <v>15</v>
      </c>
      <c r="D11" s="2" t="s">
        <v>39</v>
      </c>
      <c r="E11" t="s">
        <v>32</v>
      </c>
      <c r="F11" t="s">
        <v>37</v>
      </c>
      <c r="G11" s="12">
        <v>27</v>
      </c>
      <c r="H11" t="s">
        <v>21</v>
      </c>
      <c r="I11" t="s">
        <v>59</v>
      </c>
      <c r="J11" t="s">
        <v>10</v>
      </c>
      <c r="K11">
        <v>1</v>
      </c>
      <c r="L11" t="s">
        <v>34</v>
      </c>
      <c r="M11">
        <v>15</v>
      </c>
      <c r="N11">
        <f t="shared" si="0"/>
        <v>15</v>
      </c>
    </row>
    <row r="12" spans="1:16" ht="17" x14ac:dyDescent="0.2">
      <c r="A12">
        <v>2008</v>
      </c>
      <c r="B12" s="2" t="s">
        <v>42</v>
      </c>
      <c r="C12" s="11" t="s">
        <v>41</v>
      </c>
      <c r="D12" s="2" t="s">
        <v>40</v>
      </c>
      <c r="E12" t="s">
        <v>43</v>
      </c>
      <c r="F12" t="s">
        <v>36</v>
      </c>
      <c r="G12" s="12">
        <v>27</v>
      </c>
      <c r="H12" t="s">
        <v>44</v>
      </c>
      <c r="I12" t="s">
        <v>59</v>
      </c>
      <c r="J12" t="s">
        <v>22</v>
      </c>
      <c r="K12">
        <v>1</v>
      </c>
      <c r="L12" t="s">
        <v>34</v>
      </c>
      <c r="M12">
        <v>11</v>
      </c>
      <c r="N12">
        <f t="shared" si="0"/>
        <v>16.5</v>
      </c>
    </row>
    <row r="13" spans="1:16" ht="17" x14ac:dyDescent="0.2">
      <c r="A13">
        <v>2008</v>
      </c>
      <c r="B13" s="2" t="s">
        <v>42</v>
      </c>
      <c r="C13" s="11" t="s">
        <v>41</v>
      </c>
      <c r="D13" s="2" t="s">
        <v>40</v>
      </c>
      <c r="E13" t="s">
        <v>43</v>
      </c>
      <c r="F13" t="s">
        <v>36</v>
      </c>
      <c r="G13" s="12">
        <v>27</v>
      </c>
      <c r="H13" t="s">
        <v>44</v>
      </c>
      <c r="I13" t="s">
        <v>59</v>
      </c>
      <c r="J13" t="s">
        <v>10</v>
      </c>
      <c r="K13">
        <v>1</v>
      </c>
      <c r="L13" t="s">
        <v>34</v>
      </c>
      <c r="M13">
        <v>24</v>
      </c>
      <c r="N13">
        <f t="shared" si="0"/>
        <v>24</v>
      </c>
    </row>
    <row r="14" spans="1:16" ht="17" x14ac:dyDescent="0.2">
      <c r="A14">
        <v>2008</v>
      </c>
      <c r="B14" s="2" t="s">
        <v>46</v>
      </c>
      <c r="C14" s="11" t="s">
        <v>45</v>
      </c>
      <c r="D14" s="2" t="s">
        <v>40</v>
      </c>
      <c r="E14" t="s">
        <v>43</v>
      </c>
      <c r="F14" t="s">
        <v>36</v>
      </c>
      <c r="G14" s="12">
        <v>27</v>
      </c>
      <c r="H14" t="s">
        <v>44</v>
      </c>
      <c r="I14" t="s">
        <v>59</v>
      </c>
      <c r="J14" t="s">
        <v>10</v>
      </c>
      <c r="K14">
        <v>2</v>
      </c>
      <c r="L14" t="s">
        <v>34</v>
      </c>
      <c r="M14">
        <v>24</v>
      </c>
      <c r="N14">
        <f t="shared" si="0"/>
        <v>24</v>
      </c>
    </row>
    <row r="15" spans="1:16" ht="17" x14ac:dyDescent="0.2">
      <c r="A15">
        <v>2009</v>
      </c>
      <c r="B15" s="2" t="s">
        <v>19</v>
      </c>
      <c r="C15" s="9" t="s">
        <v>18</v>
      </c>
      <c r="D15" s="2" t="s">
        <v>20</v>
      </c>
      <c r="E15" s="3" t="s">
        <v>17</v>
      </c>
      <c r="F15" s="3" t="s">
        <v>36</v>
      </c>
      <c r="G15" s="12">
        <v>6</v>
      </c>
      <c r="H15" t="s">
        <v>21</v>
      </c>
      <c r="I15" t="s">
        <v>59</v>
      </c>
      <c r="J15" t="s">
        <v>22</v>
      </c>
      <c r="K15">
        <v>1</v>
      </c>
      <c r="L15" t="s">
        <v>9</v>
      </c>
      <c r="M15">
        <v>18</v>
      </c>
      <c r="N15">
        <f t="shared" si="0"/>
        <v>27</v>
      </c>
    </row>
    <row r="16" spans="1:16" ht="17" x14ac:dyDescent="0.2">
      <c r="A16">
        <v>2009</v>
      </c>
      <c r="B16" s="2" t="s">
        <v>19</v>
      </c>
      <c r="C16" s="9" t="s">
        <v>18</v>
      </c>
      <c r="D16" s="2" t="s">
        <v>63</v>
      </c>
      <c r="E16" s="3" t="s">
        <v>62</v>
      </c>
      <c r="F16" s="3" t="s">
        <v>36</v>
      </c>
      <c r="G16" s="12">
        <v>6</v>
      </c>
      <c r="H16" t="s">
        <v>21</v>
      </c>
      <c r="I16" t="s">
        <v>59</v>
      </c>
      <c r="J16" t="s">
        <v>10</v>
      </c>
      <c r="K16">
        <v>1</v>
      </c>
      <c r="L16" t="s">
        <v>9</v>
      </c>
      <c r="M16">
        <v>36</v>
      </c>
      <c r="N16">
        <f t="shared" si="0"/>
        <v>36</v>
      </c>
    </row>
    <row r="17" spans="1:14" ht="17" x14ac:dyDescent="0.2">
      <c r="A17">
        <v>2009</v>
      </c>
      <c r="B17" s="2" t="s">
        <v>30</v>
      </c>
      <c r="C17" s="11" t="s">
        <v>12</v>
      </c>
      <c r="D17" s="2" t="s">
        <v>31</v>
      </c>
      <c r="E17" t="s">
        <v>32</v>
      </c>
      <c r="F17" t="s">
        <v>36</v>
      </c>
      <c r="G17" s="12">
        <v>27</v>
      </c>
      <c r="H17" t="s">
        <v>33</v>
      </c>
      <c r="I17" t="s">
        <v>60</v>
      </c>
      <c r="J17" t="s">
        <v>22</v>
      </c>
      <c r="K17">
        <v>2</v>
      </c>
      <c r="L17" t="s">
        <v>34</v>
      </c>
      <c r="M17">
        <v>15</v>
      </c>
      <c r="N17">
        <f t="shared" si="0"/>
        <v>22.5</v>
      </c>
    </row>
    <row r="18" spans="1:14" ht="17" x14ac:dyDescent="0.2">
      <c r="A18">
        <v>2009</v>
      </c>
      <c r="B18" s="2" t="s">
        <v>30</v>
      </c>
      <c r="C18" s="11" t="s">
        <v>12</v>
      </c>
      <c r="D18" s="2" t="s">
        <v>31</v>
      </c>
      <c r="E18" t="s">
        <v>32</v>
      </c>
      <c r="F18" t="s">
        <v>36</v>
      </c>
      <c r="G18" s="12">
        <v>27</v>
      </c>
      <c r="H18" t="s">
        <v>33</v>
      </c>
      <c r="I18" t="s">
        <v>60</v>
      </c>
      <c r="J18" t="s">
        <v>10</v>
      </c>
      <c r="K18">
        <v>2</v>
      </c>
      <c r="L18" t="s">
        <v>34</v>
      </c>
      <c r="M18">
        <v>15</v>
      </c>
      <c r="N18">
        <f t="shared" si="0"/>
        <v>15</v>
      </c>
    </row>
    <row r="19" spans="1:14" ht="17" x14ac:dyDescent="0.2">
      <c r="A19">
        <v>2009</v>
      </c>
      <c r="B19" s="2" t="s">
        <v>14</v>
      </c>
      <c r="C19" s="11" t="s">
        <v>12</v>
      </c>
      <c r="D19" s="2" t="s">
        <v>13</v>
      </c>
      <c r="E19" t="s">
        <v>32</v>
      </c>
      <c r="F19" t="s">
        <v>37</v>
      </c>
      <c r="G19" s="12">
        <v>27</v>
      </c>
      <c r="H19" t="s">
        <v>33</v>
      </c>
      <c r="I19" t="s">
        <v>60</v>
      </c>
      <c r="J19" t="s">
        <v>22</v>
      </c>
      <c r="K19">
        <v>2</v>
      </c>
      <c r="L19" t="s">
        <v>34</v>
      </c>
      <c r="M19">
        <v>15</v>
      </c>
      <c r="N19">
        <f t="shared" si="0"/>
        <v>22.5</v>
      </c>
    </row>
    <row r="20" spans="1:14" ht="17" x14ac:dyDescent="0.2">
      <c r="A20">
        <v>2009</v>
      </c>
      <c r="B20" s="2" t="s">
        <v>14</v>
      </c>
      <c r="C20" s="11" t="s">
        <v>12</v>
      </c>
      <c r="D20" s="2" t="s">
        <v>13</v>
      </c>
      <c r="E20" t="s">
        <v>32</v>
      </c>
      <c r="F20" t="s">
        <v>37</v>
      </c>
      <c r="G20" s="12">
        <v>27</v>
      </c>
      <c r="H20" t="s">
        <v>33</v>
      </c>
      <c r="I20" t="s">
        <v>60</v>
      </c>
      <c r="J20" t="s">
        <v>10</v>
      </c>
      <c r="K20">
        <v>2</v>
      </c>
      <c r="L20" t="s">
        <v>34</v>
      </c>
      <c r="M20">
        <v>15</v>
      </c>
      <c r="N20">
        <f t="shared" si="0"/>
        <v>15</v>
      </c>
    </row>
    <row r="21" spans="1:14" ht="17" x14ac:dyDescent="0.2">
      <c r="A21">
        <v>2009</v>
      </c>
      <c r="B21" s="3" t="s">
        <v>47</v>
      </c>
      <c r="C21" s="11" t="s">
        <v>18</v>
      </c>
      <c r="D21" s="3" t="s">
        <v>61</v>
      </c>
      <c r="E21" t="s">
        <v>17</v>
      </c>
      <c r="F21" t="s">
        <v>36</v>
      </c>
      <c r="G21" s="12">
        <v>6</v>
      </c>
      <c r="H21" t="s">
        <v>33</v>
      </c>
      <c r="I21" t="s">
        <v>60</v>
      </c>
      <c r="J21" t="s">
        <v>22</v>
      </c>
      <c r="K21">
        <v>2</v>
      </c>
      <c r="L21" t="s">
        <v>9</v>
      </c>
      <c r="M21">
        <v>24</v>
      </c>
      <c r="N21">
        <f t="shared" si="0"/>
        <v>36</v>
      </c>
    </row>
    <row r="22" spans="1:14" ht="17" x14ac:dyDescent="0.2">
      <c r="A22">
        <v>2009</v>
      </c>
      <c r="B22" s="3" t="s">
        <v>47</v>
      </c>
      <c r="C22" s="11" t="s">
        <v>18</v>
      </c>
      <c r="D22" s="3" t="s">
        <v>61</v>
      </c>
      <c r="E22" t="s">
        <v>17</v>
      </c>
      <c r="F22" t="s">
        <v>36</v>
      </c>
      <c r="G22" s="12">
        <v>6</v>
      </c>
      <c r="H22" t="s">
        <v>33</v>
      </c>
      <c r="I22" t="s">
        <v>60</v>
      </c>
      <c r="J22" t="s">
        <v>10</v>
      </c>
      <c r="K22">
        <v>2</v>
      </c>
      <c r="L22" t="s">
        <v>9</v>
      </c>
      <c r="M22">
        <v>36</v>
      </c>
      <c r="N22">
        <f t="shared" si="0"/>
        <v>36</v>
      </c>
    </row>
    <row r="23" spans="1:14" ht="17" x14ac:dyDescent="0.2">
      <c r="A23">
        <v>2009</v>
      </c>
      <c r="B23" s="2" t="s">
        <v>48</v>
      </c>
      <c r="C23" s="11" t="s">
        <v>57</v>
      </c>
      <c r="D23" s="2" t="s">
        <v>68</v>
      </c>
      <c r="E23" t="s">
        <v>49</v>
      </c>
      <c r="F23" t="s">
        <v>36</v>
      </c>
      <c r="G23" s="12">
        <v>27</v>
      </c>
      <c r="H23" t="s">
        <v>29</v>
      </c>
      <c r="I23" t="s">
        <v>60</v>
      </c>
      <c r="J23" t="s">
        <v>22</v>
      </c>
      <c r="K23">
        <v>2</v>
      </c>
      <c r="L23" t="s">
        <v>50</v>
      </c>
      <c r="M23">
        <v>11</v>
      </c>
      <c r="N23">
        <f t="shared" si="0"/>
        <v>16.5</v>
      </c>
    </row>
    <row r="24" spans="1:14" ht="17" x14ac:dyDescent="0.2">
      <c r="A24" s="4">
        <v>2010</v>
      </c>
      <c r="B24" s="5" t="s">
        <v>19</v>
      </c>
      <c r="C24" s="10" t="s">
        <v>18</v>
      </c>
      <c r="D24" s="5" t="s">
        <v>20</v>
      </c>
      <c r="E24" s="5" t="s">
        <v>17</v>
      </c>
      <c r="F24" s="5" t="s">
        <v>36</v>
      </c>
      <c r="G24" s="13">
        <v>6</v>
      </c>
      <c r="H24" s="4" t="s">
        <v>21</v>
      </c>
      <c r="I24" s="4" t="s">
        <v>59</v>
      </c>
      <c r="J24" s="4" t="s">
        <v>22</v>
      </c>
      <c r="K24" s="4">
        <v>1</v>
      </c>
      <c r="L24" s="4" t="s">
        <v>9</v>
      </c>
      <c r="M24" s="4">
        <v>18</v>
      </c>
      <c r="N24">
        <f t="shared" si="0"/>
        <v>27</v>
      </c>
    </row>
    <row r="25" spans="1:14" ht="17" x14ac:dyDescent="0.2">
      <c r="A25" s="4">
        <v>2010</v>
      </c>
      <c r="B25" s="5" t="s">
        <v>19</v>
      </c>
      <c r="C25" s="10" t="s">
        <v>18</v>
      </c>
      <c r="D25" s="2" t="s">
        <v>63</v>
      </c>
      <c r="E25" s="3" t="s">
        <v>62</v>
      </c>
      <c r="F25" s="5" t="s">
        <v>36</v>
      </c>
      <c r="G25" s="13">
        <v>6</v>
      </c>
      <c r="H25" s="4" t="s">
        <v>21</v>
      </c>
      <c r="I25" s="4" t="s">
        <v>59</v>
      </c>
      <c r="J25" s="4" t="s">
        <v>10</v>
      </c>
      <c r="K25" s="4">
        <v>1</v>
      </c>
      <c r="L25" s="4" t="s">
        <v>9</v>
      </c>
      <c r="M25" s="4">
        <v>36</v>
      </c>
      <c r="N25">
        <f t="shared" si="0"/>
        <v>36</v>
      </c>
    </row>
    <row r="26" spans="1:14" ht="17" x14ac:dyDescent="0.2">
      <c r="A26" s="4">
        <v>2010</v>
      </c>
      <c r="B26" s="3" t="s">
        <v>47</v>
      </c>
      <c r="C26" s="11" t="s">
        <v>18</v>
      </c>
      <c r="D26" s="3" t="s">
        <v>61</v>
      </c>
      <c r="E26" t="s">
        <v>17</v>
      </c>
      <c r="F26" t="s">
        <v>36</v>
      </c>
      <c r="G26" s="12">
        <v>6</v>
      </c>
      <c r="H26" t="s">
        <v>33</v>
      </c>
      <c r="I26" t="s">
        <v>60</v>
      </c>
      <c r="J26" t="s">
        <v>22</v>
      </c>
      <c r="K26">
        <v>2</v>
      </c>
      <c r="L26" t="s">
        <v>9</v>
      </c>
      <c r="M26">
        <v>24</v>
      </c>
      <c r="N26">
        <f t="shared" si="0"/>
        <v>36</v>
      </c>
    </row>
    <row r="27" spans="1:14" ht="17" x14ac:dyDescent="0.2">
      <c r="A27" s="4">
        <v>2010</v>
      </c>
      <c r="B27" s="3" t="s">
        <v>47</v>
      </c>
      <c r="C27" s="11" t="s">
        <v>18</v>
      </c>
      <c r="D27" s="3" t="s">
        <v>61</v>
      </c>
      <c r="E27" t="s">
        <v>17</v>
      </c>
      <c r="F27" t="s">
        <v>36</v>
      </c>
      <c r="G27" s="12">
        <v>6</v>
      </c>
      <c r="H27" t="s">
        <v>33</v>
      </c>
      <c r="I27" t="s">
        <v>60</v>
      </c>
      <c r="J27" t="s">
        <v>10</v>
      </c>
      <c r="K27">
        <v>2</v>
      </c>
      <c r="L27" t="s">
        <v>9</v>
      </c>
      <c r="M27">
        <v>36</v>
      </c>
      <c r="N27">
        <f t="shared" si="0"/>
        <v>36</v>
      </c>
    </row>
    <row r="28" spans="1:14" ht="17" x14ac:dyDescent="0.2">
      <c r="A28" s="4">
        <v>2010</v>
      </c>
      <c r="B28" s="2" t="s">
        <v>51</v>
      </c>
      <c r="C28" s="11" t="s">
        <v>53</v>
      </c>
      <c r="D28" s="2" t="s">
        <v>31</v>
      </c>
      <c r="E28" t="s">
        <v>32</v>
      </c>
      <c r="F28" t="s">
        <v>36</v>
      </c>
      <c r="G28" s="12">
        <v>27</v>
      </c>
      <c r="H28" t="s">
        <v>33</v>
      </c>
      <c r="I28" t="s">
        <v>60</v>
      </c>
      <c r="J28" t="s">
        <v>22</v>
      </c>
      <c r="K28">
        <v>2</v>
      </c>
      <c r="L28" t="s">
        <v>34</v>
      </c>
      <c r="M28">
        <v>15</v>
      </c>
      <c r="N28">
        <f t="shared" si="0"/>
        <v>22.5</v>
      </c>
    </row>
    <row r="29" spans="1:14" ht="17" x14ac:dyDescent="0.2">
      <c r="A29" s="4">
        <v>2010</v>
      </c>
      <c r="B29" s="2" t="s">
        <v>51</v>
      </c>
      <c r="C29" s="11" t="s">
        <v>53</v>
      </c>
      <c r="D29" s="2" t="s">
        <v>31</v>
      </c>
      <c r="E29" t="s">
        <v>32</v>
      </c>
      <c r="F29" t="s">
        <v>36</v>
      </c>
      <c r="G29" s="12">
        <v>27</v>
      </c>
      <c r="H29" t="s">
        <v>33</v>
      </c>
      <c r="I29" t="s">
        <v>60</v>
      </c>
      <c r="J29" t="s">
        <v>10</v>
      </c>
      <c r="K29">
        <v>2</v>
      </c>
      <c r="L29" t="s">
        <v>34</v>
      </c>
      <c r="M29">
        <v>15</v>
      </c>
      <c r="N29">
        <f t="shared" si="0"/>
        <v>15</v>
      </c>
    </row>
    <row r="30" spans="1:14" ht="17" x14ac:dyDescent="0.2">
      <c r="A30" s="4">
        <v>2010</v>
      </c>
      <c r="B30" s="2" t="s">
        <v>52</v>
      </c>
      <c r="C30" s="11" t="s">
        <v>53</v>
      </c>
      <c r="D30" s="2" t="s">
        <v>13</v>
      </c>
      <c r="E30" t="s">
        <v>32</v>
      </c>
      <c r="F30" t="s">
        <v>37</v>
      </c>
      <c r="G30" s="12">
        <v>27</v>
      </c>
      <c r="H30" t="s">
        <v>33</v>
      </c>
      <c r="I30" t="s">
        <v>60</v>
      </c>
      <c r="J30" t="s">
        <v>22</v>
      </c>
      <c r="K30">
        <v>2</v>
      </c>
      <c r="L30" t="s">
        <v>34</v>
      </c>
      <c r="M30">
        <v>15</v>
      </c>
      <c r="N30">
        <f t="shared" si="0"/>
        <v>22.5</v>
      </c>
    </row>
    <row r="31" spans="1:14" ht="17" x14ac:dyDescent="0.2">
      <c r="A31" s="4">
        <v>2010</v>
      </c>
      <c r="B31" s="2" t="s">
        <v>52</v>
      </c>
      <c r="C31" s="11" t="s">
        <v>53</v>
      </c>
      <c r="D31" s="2" t="s">
        <v>13</v>
      </c>
      <c r="E31" t="s">
        <v>32</v>
      </c>
      <c r="F31" t="s">
        <v>37</v>
      </c>
      <c r="G31" s="12">
        <v>27</v>
      </c>
      <c r="H31" t="s">
        <v>33</v>
      </c>
      <c r="I31" t="s">
        <v>60</v>
      </c>
      <c r="J31" t="s">
        <v>10</v>
      </c>
      <c r="K31">
        <v>2</v>
      </c>
      <c r="L31" t="s">
        <v>34</v>
      </c>
      <c r="M31">
        <v>15</v>
      </c>
      <c r="N31">
        <f t="shared" si="0"/>
        <v>15</v>
      </c>
    </row>
    <row r="32" spans="1:14" ht="17" x14ac:dyDescent="0.2">
      <c r="A32">
        <v>2010</v>
      </c>
      <c r="B32" s="2" t="s">
        <v>48</v>
      </c>
      <c r="C32" s="11" t="s">
        <v>57</v>
      </c>
      <c r="D32" s="2" t="s">
        <v>68</v>
      </c>
      <c r="E32" t="s">
        <v>49</v>
      </c>
      <c r="F32" t="s">
        <v>36</v>
      </c>
      <c r="G32" s="12">
        <v>27</v>
      </c>
      <c r="H32" t="s">
        <v>29</v>
      </c>
      <c r="I32" t="s">
        <v>60</v>
      </c>
      <c r="J32" t="s">
        <v>22</v>
      </c>
      <c r="K32">
        <v>2</v>
      </c>
      <c r="L32" t="s">
        <v>50</v>
      </c>
      <c r="M32">
        <v>9</v>
      </c>
      <c r="N32">
        <f t="shared" si="0"/>
        <v>13.5</v>
      </c>
    </row>
    <row r="33" spans="1:14" ht="17" x14ac:dyDescent="0.2">
      <c r="A33" s="4">
        <v>2011</v>
      </c>
      <c r="B33" s="5" t="s">
        <v>19</v>
      </c>
      <c r="C33" s="10" t="s">
        <v>18</v>
      </c>
      <c r="D33" s="5" t="s">
        <v>20</v>
      </c>
      <c r="E33" s="5" t="s">
        <v>17</v>
      </c>
      <c r="F33" s="5" t="s">
        <v>36</v>
      </c>
      <c r="G33" s="13">
        <v>6</v>
      </c>
      <c r="H33" s="4" t="s">
        <v>21</v>
      </c>
      <c r="I33" s="4" t="s">
        <v>59</v>
      </c>
      <c r="J33" s="4" t="s">
        <v>22</v>
      </c>
      <c r="K33" s="4">
        <v>1</v>
      </c>
      <c r="L33" s="4" t="s">
        <v>9</v>
      </c>
      <c r="M33" s="4">
        <v>18</v>
      </c>
      <c r="N33">
        <f t="shared" si="0"/>
        <v>27</v>
      </c>
    </row>
    <row r="34" spans="1:14" ht="17" x14ac:dyDescent="0.2">
      <c r="A34" s="4">
        <v>2011</v>
      </c>
      <c r="B34" s="5" t="s">
        <v>19</v>
      </c>
      <c r="C34" s="10" t="s">
        <v>18</v>
      </c>
      <c r="D34" s="2" t="s">
        <v>63</v>
      </c>
      <c r="E34" s="3" t="s">
        <v>62</v>
      </c>
      <c r="F34" s="5" t="s">
        <v>36</v>
      </c>
      <c r="G34" s="13">
        <v>6</v>
      </c>
      <c r="H34" s="4" t="s">
        <v>21</v>
      </c>
      <c r="I34" s="4" t="s">
        <v>59</v>
      </c>
      <c r="J34" s="4" t="s">
        <v>10</v>
      </c>
      <c r="K34" s="4">
        <v>1</v>
      </c>
      <c r="L34" s="4" t="s">
        <v>9</v>
      </c>
      <c r="M34" s="4">
        <v>36</v>
      </c>
      <c r="N34">
        <f t="shared" si="0"/>
        <v>36</v>
      </c>
    </row>
    <row r="35" spans="1:14" ht="17" x14ac:dyDescent="0.2">
      <c r="A35" s="4">
        <v>2011</v>
      </c>
      <c r="B35" s="3" t="s">
        <v>47</v>
      </c>
      <c r="C35" s="11" t="s">
        <v>18</v>
      </c>
      <c r="D35" s="3" t="s">
        <v>61</v>
      </c>
      <c r="E35" t="s">
        <v>17</v>
      </c>
      <c r="F35" t="s">
        <v>36</v>
      </c>
      <c r="G35" s="12">
        <v>6</v>
      </c>
      <c r="H35" t="s">
        <v>33</v>
      </c>
      <c r="I35" t="s">
        <v>60</v>
      </c>
      <c r="J35" t="s">
        <v>22</v>
      </c>
      <c r="K35">
        <v>2</v>
      </c>
      <c r="L35" t="s">
        <v>9</v>
      </c>
      <c r="M35">
        <v>39</v>
      </c>
      <c r="N35">
        <f t="shared" si="0"/>
        <v>58.5</v>
      </c>
    </row>
    <row r="36" spans="1:14" ht="17" x14ac:dyDescent="0.2">
      <c r="A36" s="4">
        <v>2011</v>
      </c>
      <c r="B36" s="3" t="s">
        <v>47</v>
      </c>
      <c r="C36" s="11" t="s">
        <v>18</v>
      </c>
      <c r="D36" s="3" t="s">
        <v>61</v>
      </c>
      <c r="E36" t="s">
        <v>17</v>
      </c>
      <c r="F36" t="s">
        <v>36</v>
      </c>
      <c r="G36" s="12">
        <v>6</v>
      </c>
      <c r="H36" t="s">
        <v>33</v>
      </c>
      <c r="I36" t="s">
        <v>60</v>
      </c>
      <c r="J36" t="s">
        <v>10</v>
      </c>
      <c r="K36">
        <v>2</v>
      </c>
      <c r="L36" t="s">
        <v>9</v>
      </c>
      <c r="M36">
        <v>36</v>
      </c>
      <c r="N36">
        <f t="shared" si="0"/>
        <v>36</v>
      </c>
    </row>
    <row r="37" spans="1:14" ht="17" x14ac:dyDescent="0.2">
      <c r="A37" s="4">
        <v>2011</v>
      </c>
      <c r="B37" s="2" t="s">
        <v>51</v>
      </c>
      <c r="C37" s="11" t="s">
        <v>53</v>
      </c>
      <c r="D37" s="2" t="s">
        <v>31</v>
      </c>
      <c r="E37" t="s">
        <v>32</v>
      </c>
      <c r="F37" t="s">
        <v>36</v>
      </c>
      <c r="G37" s="12">
        <v>27</v>
      </c>
      <c r="H37" t="s">
        <v>33</v>
      </c>
      <c r="I37" t="s">
        <v>60</v>
      </c>
      <c r="J37" t="s">
        <v>22</v>
      </c>
      <c r="K37">
        <v>2</v>
      </c>
      <c r="L37" t="s">
        <v>34</v>
      </c>
      <c r="M37">
        <v>15</v>
      </c>
      <c r="N37">
        <f t="shared" si="0"/>
        <v>22.5</v>
      </c>
    </row>
    <row r="38" spans="1:14" ht="17" x14ac:dyDescent="0.2">
      <c r="A38" s="4">
        <v>2011</v>
      </c>
      <c r="B38" s="2" t="s">
        <v>51</v>
      </c>
      <c r="C38" s="11" t="s">
        <v>53</v>
      </c>
      <c r="D38" s="2" t="s">
        <v>31</v>
      </c>
      <c r="E38" t="s">
        <v>32</v>
      </c>
      <c r="F38" t="s">
        <v>36</v>
      </c>
      <c r="G38" s="12">
        <v>27</v>
      </c>
      <c r="H38" t="s">
        <v>33</v>
      </c>
      <c r="I38" t="s">
        <v>60</v>
      </c>
      <c r="J38" t="s">
        <v>10</v>
      </c>
      <c r="K38">
        <v>2</v>
      </c>
      <c r="L38" t="s">
        <v>34</v>
      </c>
      <c r="M38">
        <v>15</v>
      </c>
      <c r="N38">
        <f t="shared" si="0"/>
        <v>15</v>
      </c>
    </row>
    <row r="39" spans="1:14" ht="17" x14ac:dyDescent="0.2">
      <c r="A39" s="4">
        <v>2011</v>
      </c>
      <c r="B39" s="2" t="s">
        <v>52</v>
      </c>
      <c r="C39" s="11" t="s">
        <v>53</v>
      </c>
      <c r="D39" s="2" t="s">
        <v>13</v>
      </c>
      <c r="E39" t="s">
        <v>32</v>
      </c>
      <c r="F39" t="s">
        <v>37</v>
      </c>
      <c r="G39" s="12">
        <v>27</v>
      </c>
      <c r="H39" t="s">
        <v>33</v>
      </c>
      <c r="I39" t="s">
        <v>60</v>
      </c>
      <c r="J39" t="s">
        <v>22</v>
      </c>
      <c r="K39">
        <v>2</v>
      </c>
      <c r="L39" t="s">
        <v>34</v>
      </c>
      <c r="M39">
        <v>15</v>
      </c>
      <c r="N39">
        <f t="shared" si="0"/>
        <v>22.5</v>
      </c>
    </row>
    <row r="40" spans="1:14" ht="17" x14ac:dyDescent="0.2">
      <c r="A40" s="4">
        <v>2011</v>
      </c>
      <c r="B40" s="2" t="s">
        <v>52</v>
      </c>
      <c r="C40" s="11" t="s">
        <v>53</v>
      </c>
      <c r="D40" s="2" t="s">
        <v>13</v>
      </c>
      <c r="E40" t="s">
        <v>32</v>
      </c>
      <c r="F40" t="s">
        <v>37</v>
      </c>
      <c r="G40" s="12">
        <v>27</v>
      </c>
      <c r="H40" t="s">
        <v>33</v>
      </c>
      <c r="I40" t="s">
        <v>60</v>
      </c>
      <c r="J40" t="s">
        <v>10</v>
      </c>
      <c r="K40">
        <v>2</v>
      </c>
      <c r="L40" t="s">
        <v>34</v>
      </c>
      <c r="M40">
        <v>15</v>
      </c>
      <c r="N40">
        <f t="shared" si="0"/>
        <v>15</v>
      </c>
    </row>
    <row r="41" spans="1:14" ht="17" x14ac:dyDescent="0.2">
      <c r="A41" s="4">
        <v>2011</v>
      </c>
      <c r="B41" s="2" t="s">
        <v>48</v>
      </c>
      <c r="C41" s="11" t="s">
        <v>57</v>
      </c>
      <c r="D41" s="2" t="s">
        <v>68</v>
      </c>
      <c r="E41" t="s">
        <v>49</v>
      </c>
      <c r="F41" t="s">
        <v>36</v>
      </c>
      <c r="G41" s="12">
        <v>27</v>
      </c>
      <c r="H41" t="s">
        <v>29</v>
      </c>
      <c r="I41" t="s">
        <v>60</v>
      </c>
      <c r="J41" t="s">
        <v>22</v>
      </c>
      <c r="K41">
        <v>2</v>
      </c>
      <c r="L41" t="s">
        <v>50</v>
      </c>
      <c r="M41">
        <v>9</v>
      </c>
      <c r="N41">
        <f t="shared" si="0"/>
        <v>13.5</v>
      </c>
    </row>
    <row r="42" spans="1:14" ht="17" x14ac:dyDescent="0.2">
      <c r="A42" s="4">
        <v>2011</v>
      </c>
      <c r="B42" s="2" t="s">
        <v>54</v>
      </c>
      <c r="C42" s="11" t="s">
        <v>56</v>
      </c>
      <c r="D42" s="2" t="s">
        <v>55</v>
      </c>
      <c r="E42" t="s">
        <v>32</v>
      </c>
      <c r="F42" t="s">
        <v>36</v>
      </c>
      <c r="G42" s="12">
        <v>27</v>
      </c>
      <c r="H42" t="s">
        <v>21</v>
      </c>
      <c r="I42" t="s">
        <v>59</v>
      </c>
      <c r="J42" t="s">
        <v>22</v>
      </c>
      <c r="K42">
        <v>1</v>
      </c>
      <c r="L42" t="s">
        <v>34</v>
      </c>
      <c r="M42">
        <v>15</v>
      </c>
      <c r="N42">
        <f t="shared" si="0"/>
        <v>22.5</v>
      </c>
    </row>
    <row r="43" spans="1:14" ht="17" x14ac:dyDescent="0.2">
      <c r="A43" s="4">
        <v>2011</v>
      </c>
      <c r="B43" s="2" t="s">
        <v>54</v>
      </c>
      <c r="C43" s="11" t="s">
        <v>56</v>
      </c>
      <c r="D43" s="2" t="s">
        <v>55</v>
      </c>
      <c r="E43" t="s">
        <v>32</v>
      </c>
      <c r="F43" t="s">
        <v>36</v>
      </c>
      <c r="G43" s="12">
        <v>27</v>
      </c>
      <c r="H43" t="s">
        <v>21</v>
      </c>
      <c r="I43" t="s">
        <v>59</v>
      </c>
      <c r="J43" t="s">
        <v>10</v>
      </c>
      <c r="K43">
        <v>1</v>
      </c>
      <c r="L43" t="s">
        <v>34</v>
      </c>
      <c r="M43">
        <v>15</v>
      </c>
      <c r="N43">
        <f t="shared" si="0"/>
        <v>15</v>
      </c>
    </row>
    <row r="44" spans="1:14" ht="17" x14ac:dyDescent="0.2">
      <c r="A44" s="4">
        <v>2012</v>
      </c>
      <c r="B44" s="5" t="s">
        <v>19</v>
      </c>
      <c r="C44" s="10" t="s">
        <v>18</v>
      </c>
      <c r="D44" s="5" t="s">
        <v>20</v>
      </c>
      <c r="E44" s="5" t="s">
        <v>17</v>
      </c>
      <c r="F44" s="5" t="s">
        <v>36</v>
      </c>
      <c r="G44" s="13">
        <v>6</v>
      </c>
      <c r="H44" s="4" t="s">
        <v>21</v>
      </c>
      <c r="I44" s="4" t="s">
        <v>59</v>
      </c>
      <c r="J44" s="4" t="s">
        <v>22</v>
      </c>
      <c r="K44" s="4">
        <v>1</v>
      </c>
      <c r="L44" s="4" t="s">
        <v>9</v>
      </c>
      <c r="M44" s="4">
        <v>18</v>
      </c>
      <c r="N44">
        <f t="shared" si="0"/>
        <v>27</v>
      </c>
    </row>
    <row r="45" spans="1:14" ht="17" x14ac:dyDescent="0.2">
      <c r="A45" s="4">
        <v>2012</v>
      </c>
      <c r="B45" s="5" t="s">
        <v>19</v>
      </c>
      <c r="C45" s="10" t="s">
        <v>18</v>
      </c>
      <c r="D45" s="2" t="s">
        <v>63</v>
      </c>
      <c r="E45" s="3" t="s">
        <v>62</v>
      </c>
      <c r="F45" s="5" t="s">
        <v>36</v>
      </c>
      <c r="G45" s="13">
        <v>6</v>
      </c>
      <c r="H45" s="4" t="s">
        <v>21</v>
      </c>
      <c r="I45" s="4" t="s">
        <v>59</v>
      </c>
      <c r="J45" s="4" t="s">
        <v>10</v>
      </c>
      <c r="K45" s="4">
        <v>1</v>
      </c>
      <c r="L45" s="4" t="s">
        <v>9</v>
      </c>
      <c r="M45" s="4">
        <v>36</v>
      </c>
      <c r="N45">
        <f t="shared" si="0"/>
        <v>36</v>
      </c>
    </row>
    <row r="46" spans="1:14" ht="17" x14ac:dyDescent="0.2">
      <c r="A46" s="4">
        <v>2012</v>
      </c>
      <c r="B46" s="3" t="s">
        <v>47</v>
      </c>
      <c r="C46" s="11" t="s">
        <v>18</v>
      </c>
      <c r="D46" s="3" t="s">
        <v>61</v>
      </c>
      <c r="E46" t="s">
        <v>17</v>
      </c>
      <c r="F46" t="s">
        <v>36</v>
      </c>
      <c r="G46" s="12">
        <v>6</v>
      </c>
      <c r="H46" t="s">
        <v>33</v>
      </c>
      <c r="I46" t="s">
        <v>60</v>
      </c>
      <c r="J46" t="s">
        <v>22</v>
      </c>
      <c r="K46">
        <v>2</v>
      </c>
      <c r="L46" t="s">
        <v>9</v>
      </c>
      <c r="M46">
        <v>39</v>
      </c>
      <c r="N46">
        <f t="shared" si="0"/>
        <v>58.5</v>
      </c>
    </row>
    <row r="47" spans="1:14" ht="17" x14ac:dyDescent="0.2">
      <c r="A47" s="4">
        <v>2012</v>
      </c>
      <c r="B47" s="3" t="s">
        <v>47</v>
      </c>
      <c r="C47" s="11" t="s">
        <v>18</v>
      </c>
      <c r="D47" s="3" t="s">
        <v>61</v>
      </c>
      <c r="E47" t="s">
        <v>17</v>
      </c>
      <c r="F47" t="s">
        <v>36</v>
      </c>
      <c r="G47" s="12">
        <v>6</v>
      </c>
      <c r="H47" t="s">
        <v>33</v>
      </c>
      <c r="I47" t="s">
        <v>60</v>
      </c>
      <c r="J47" t="s">
        <v>10</v>
      </c>
      <c r="K47">
        <v>2</v>
      </c>
      <c r="L47" t="s">
        <v>9</v>
      </c>
      <c r="M47">
        <v>36</v>
      </c>
      <c r="N47">
        <f t="shared" si="0"/>
        <v>36</v>
      </c>
    </row>
    <row r="48" spans="1:14" ht="17" x14ac:dyDescent="0.2">
      <c r="A48" s="4">
        <v>2012</v>
      </c>
      <c r="B48" s="2" t="s">
        <v>51</v>
      </c>
      <c r="C48" s="11" t="s">
        <v>53</v>
      </c>
      <c r="D48" s="2" t="s">
        <v>31</v>
      </c>
      <c r="E48" t="s">
        <v>32</v>
      </c>
      <c r="F48" t="s">
        <v>36</v>
      </c>
      <c r="G48" s="12">
        <v>27</v>
      </c>
      <c r="H48" t="s">
        <v>33</v>
      </c>
      <c r="I48" t="s">
        <v>60</v>
      </c>
      <c r="J48" t="s">
        <v>22</v>
      </c>
      <c r="K48">
        <v>2</v>
      </c>
      <c r="L48" t="s">
        <v>34</v>
      </c>
      <c r="M48">
        <v>15</v>
      </c>
      <c r="N48">
        <f t="shared" si="0"/>
        <v>22.5</v>
      </c>
    </row>
    <row r="49" spans="1:14" ht="17" x14ac:dyDescent="0.2">
      <c r="A49" s="4">
        <v>2012</v>
      </c>
      <c r="B49" s="2" t="s">
        <v>51</v>
      </c>
      <c r="C49" s="11" t="s">
        <v>53</v>
      </c>
      <c r="D49" s="2" t="s">
        <v>31</v>
      </c>
      <c r="E49" t="s">
        <v>32</v>
      </c>
      <c r="F49" t="s">
        <v>36</v>
      </c>
      <c r="G49" s="12">
        <v>27</v>
      </c>
      <c r="H49" t="s">
        <v>33</v>
      </c>
      <c r="I49" t="s">
        <v>60</v>
      </c>
      <c r="J49" t="s">
        <v>10</v>
      </c>
      <c r="K49">
        <v>2</v>
      </c>
      <c r="L49" t="s">
        <v>34</v>
      </c>
      <c r="M49">
        <v>15</v>
      </c>
      <c r="N49">
        <f t="shared" si="0"/>
        <v>15</v>
      </c>
    </row>
    <row r="50" spans="1:14" ht="17" x14ac:dyDescent="0.2">
      <c r="A50" s="4">
        <v>2012</v>
      </c>
      <c r="B50" s="2" t="s">
        <v>52</v>
      </c>
      <c r="C50" s="11" t="s">
        <v>53</v>
      </c>
      <c r="D50" s="2" t="s">
        <v>13</v>
      </c>
      <c r="E50" t="s">
        <v>32</v>
      </c>
      <c r="F50" t="s">
        <v>37</v>
      </c>
      <c r="G50" s="12">
        <v>27</v>
      </c>
      <c r="H50" t="s">
        <v>33</v>
      </c>
      <c r="I50" t="s">
        <v>60</v>
      </c>
      <c r="J50" t="s">
        <v>22</v>
      </c>
      <c r="K50">
        <v>2</v>
      </c>
      <c r="L50" t="s">
        <v>34</v>
      </c>
      <c r="M50">
        <v>15</v>
      </c>
      <c r="N50">
        <f t="shared" si="0"/>
        <v>22.5</v>
      </c>
    </row>
    <row r="51" spans="1:14" ht="17" x14ac:dyDescent="0.2">
      <c r="A51" s="4">
        <v>2012</v>
      </c>
      <c r="B51" s="2" t="s">
        <v>52</v>
      </c>
      <c r="C51" s="11" t="s">
        <v>53</v>
      </c>
      <c r="D51" s="2" t="s">
        <v>13</v>
      </c>
      <c r="E51" t="s">
        <v>32</v>
      </c>
      <c r="F51" t="s">
        <v>37</v>
      </c>
      <c r="G51" s="12">
        <v>27</v>
      </c>
      <c r="H51" t="s">
        <v>33</v>
      </c>
      <c r="I51" t="s">
        <v>60</v>
      </c>
      <c r="J51" t="s">
        <v>10</v>
      </c>
      <c r="K51">
        <v>2</v>
      </c>
      <c r="L51" t="s">
        <v>34</v>
      </c>
      <c r="M51">
        <v>15</v>
      </c>
      <c r="N51">
        <f t="shared" si="0"/>
        <v>15</v>
      </c>
    </row>
    <row r="52" spans="1:14" ht="17" x14ac:dyDescent="0.2">
      <c r="A52" s="4">
        <v>2012</v>
      </c>
      <c r="B52" s="2" t="s">
        <v>48</v>
      </c>
      <c r="C52" s="11" t="s">
        <v>57</v>
      </c>
      <c r="D52" s="2" t="s">
        <v>68</v>
      </c>
      <c r="E52" t="s">
        <v>49</v>
      </c>
      <c r="F52" t="s">
        <v>36</v>
      </c>
      <c r="G52" s="12">
        <v>27</v>
      </c>
      <c r="H52" t="s">
        <v>29</v>
      </c>
      <c r="I52" t="s">
        <v>60</v>
      </c>
      <c r="J52" t="s">
        <v>22</v>
      </c>
      <c r="K52">
        <v>2</v>
      </c>
      <c r="L52" t="s">
        <v>50</v>
      </c>
      <c r="M52">
        <v>9</v>
      </c>
      <c r="N52">
        <f t="shared" si="0"/>
        <v>13.5</v>
      </c>
    </row>
    <row r="53" spans="1:14" ht="17" x14ac:dyDescent="0.2">
      <c r="A53" s="4">
        <v>2012</v>
      </c>
      <c r="B53" s="2" t="s">
        <v>54</v>
      </c>
      <c r="C53" s="11" t="s">
        <v>56</v>
      </c>
      <c r="D53" s="2" t="s">
        <v>55</v>
      </c>
      <c r="E53" t="s">
        <v>32</v>
      </c>
      <c r="F53" t="s">
        <v>36</v>
      </c>
      <c r="G53" s="12">
        <v>27</v>
      </c>
      <c r="H53" t="s">
        <v>21</v>
      </c>
      <c r="I53" t="s">
        <v>59</v>
      </c>
      <c r="J53" t="s">
        <v>22</v>
      </c>
      <c r="K53">
        <v>1</v>
      </c>
      <c r="L53" t="s">
        <v>34</v>
      </c>
      <c r="M53">
        <v>15</v>
      </c>
      <c r="N53">
        <f t="shared" si="0"/>
        <v>22.5</v>
      </c>
    </row>
    <row r="54" spans="1:14" ht="17" x14ac:dyDescent="0.2">
      <c r="A54" s="4">
        <v>2012</v>
      </c>
      <c r="B54" s="2" t="s">
        <v>54</v>
      </c>
      <c r="C54" s="11" t="s">
        <v>56</v>
      </c>
      <c r="D54" s="2" t="s">
        <v>55</v>
      </c>
      <c r="E54" t="s">
        <v>32</v>
      </c>
      <c r="F54" t="s">
        <v>36</v>
      </c>
      <c r="G54" s="12">
        <v>27</v>
      </c>
      <c r="H54" t="s">
        <v>21</v>
      </c>
      <c r="I54" t="s">
        <v>59</v>
      </c>
      <c r="J54" t="s">
        <v>10</v>
      </c>
      <c r="K54">
        <v>1</v>
      </c>
      <c r="L54" t="s">
        <v>34</v>
      </c>
      <c r="M54">
        <v>15</v>
      </c>
      <c r="N54">
        <f t="shared" si="0"/>
        <v>15</v>
      </c>
    </row>
    <row r="55" spans="1:14" ht="17" x14ac:dyDescent="0.2">
      <c r="A55" s="4">
        <v>2013</v>
      </c>
      <c r="B55" s="5" t="s">
        <v>19</v>
      </c>
      <c r="C55" s="10" t="s">
        <v>18</v>
      </c>
      <c r="D55" s="5" t="s">
        <v>20</v>
      </c>
      <c r="E55" s="5" t="s">
        <v>17</v>
      </c>
      <c r="F55" s="5" t="s">
        <v>36</v>
      </c>
      <c r="G55" s="13">
        <v>6</v>
      </c>
      <c r="H55" s="4" t="s">
        <v>21</v>
      </c>
      <c r="I55" s="4" t="s">
        <v>59</v>
      </c>
      <c r="J55" s="4" t="s">
        <v>22</v>
      </c>
      <c r="K55" s="4">
        <v>1</v>
      </c>
      <c r="L55" s="4" t="s">
        <v>9</v>
      </c>
      <c r="M55" s="4">
        <v>18</v>
      </c>
      <c r="N55">
        <f t="shared" si="0"/>
        <v>27</v>
      </c>
    </row>
    <row r="56" spans="1:14" ht="17" x14ac:dyDescent="0.2">
      <c r="A56" s="4">
        <v>2013</v>
      </c>
      <c r="B56" s="5" t="s">
        <v>19</v>
      </c>
      <c r="C56" s="10" t="s">
        <v>18</v>
      </c>
      <c r="D56" s="2" t="s">
        <v>63</v>
      </c>
      <c r="E56" s="3" t="s">
        <v>62</v>
      </c>
      <c r="F56" s="5" t="s">
        <v>36</v>
      </c>
      <c r="G56" s="13">
        <v>6</v>
      </c>
      <c r="H56" s="4" t="s">
        <v>21</v>
      </c>
      <c r="I56" s="4" t="s">
        <v>59</v>
      </c>
      <c r="J56" s="4" t="s">
        <v>10</v>
      </c>
      <c r="K56" s="4">
        <v>1</v>
      </c>
      <c r="L56" s="4" t="s">
        <v>9</v>
      </c>
      <c r="M56" s="4">
        <v>33</v>
      </c>
      <c r="N56">
        <f t="shared" si="0"/>
        <v>33</v>
      </c>
    </row>
    <row r="57" spans="1:14" ht="17" x14ac:dyDescent="0.2">
      <c r="A57" s="4">
        <v>2013</v>
      </c>
      <c r="B57" s="3" t="s">
        <v>47</v>
      </c>
      <c r="C57" s="11" t="s">
        <v>18</v>
      </c>
      <c r="D57" s="3" t="s">
        <v>61</v>
      </c>
      <c r="E57" t="s">
        <v>17</v>
      </c>
      <c r="F57" t="s">
        <v>36</v>
      </c>
      <c r="G57" s="12">
        <v>6</v>
      </c>
      <c r="H57" t="s">
        <v>33</v>
      </c>
      <c r="I57" t="s">
        <v>60</v>
      </c>
      <c r="J57" t="s">
        <v>22</v>
      </c>
      <c r="K57">
        <v>2</v>
      </c>
      <c r="L57" t="s">
        <v>9</v>
      </c>
      <c r="M57">
        <v>36</v>
      </c>
      <c r="N57">
        <f t="shared" si="0"/>
        <v>54</v>
      </c>
    </row>
    <row r="58" spans="1:14" ht="17" x14ac:dyDescent="0.2">
      <c r="A58" s="4">
        <v>2013</v>
      </c>
      <c r="B58" s="3" t="s">
        <v>47</v>
      </c>
      <c r="C58" s="11" t="s">
        <v>18</v>
      </c>
      <c r="D58" s="3" t="s">
        <v>61</v>
      </c>
      <c r="E58" t="s">
        <v>17</v>
      </c>
      <c r="F58" t="s">
        <v>36</v>
      </c>
      <c r="G58" s="12">
        <v>6</v>
      </c>
      <c r="H58" t="s">
        <v>33</v>
      </c>
      <c r="I58" t="s">
        <v>60</v>
      </c>
      <c r="J58" t="s">
        <v>10</v>
      </c>
      <c r="K58">
        <v>2</v>
      </c>
      <c r="L58" t="s">
        <v>9</v>
      </c>
      <c r="M58">
        <v>16.5</v>
      </c>
      <c r="N58">
        <f t="shared" si="0"/>
        <v>16.5</v>
      </c>
    </row>
    <row r="59" spans="1:14" ht="17" x14ac:dyDescent="0.2">
      <c r="A59" s="4">
        <v>2013</v>
      </c>
      <c r="B59" s="2" t="s">
        <v>51</v>
      </c>
      <c r="C59" s="11" t="s">
        <v>53</v>
      </c>
      <c r="D59" s="2" t="s">
        <v>31</v>
      </c>
      <c r="E59" t="s">
        <v>32</v>
      </c>
      <c r="F59" t="s">
        <v>36</v>
      </c>
      <c r="G59" s="12">
        <v>27</v>
      </c>
      <c r="H59" t="s">
        <v>33</v>
      </c>
      <c r="I59" t="s">
        <v>60</v>
      </c>
      <c r="J59" t="s">
        <v>22</v>
      </c>
      <c r="K59">
        <v>2</v>
      </c>
      <c r="L59" t="s">
        <v>34</v>
      </c>
      <c r="M59">
        <v>15</v>
      </c>
      <c r="N59">
        <f t="shared" si="0"/>
        <v>22.5</v>
      </c>
    </row>
    <row r="60" spans="1:14" ht="17" x14ac:dyDescent="0.2">
      <c r="A60" s="4">
        <v>2013</v>
      </c>
      <c r="B60" s="2" t="s">
        <v>51</v>
      </c>
      <c r="C60" s="11" t="s">
        <v>53</v>
      </c>
      <c r="D60" s="2" t="s">
        <v>31</v>
      </c>
      <c r="E60" t="s">
        <v>32</v>
      </c>
      <c r="F60" t="s">
        <v>36</v>
      </c>
      <c r="G60" s="12">
        <v>27</v>
      </c>
      <c r="H60" t="s">
        <v>33</v>
      </c>
      <c r="I60" t="s">
        <v>60</v>
      </c>
      <c r="J60" t="s">
        <v>10</v>
      </c>
      <c r="K60">
        <v>2</v>
      </c>
      <c r="L60" t="s">
        <v>34</v>
      </c>
      <c r="M60">
        <v>15</v>
      </c>
      <c r="N60">
        <f t="shared" si="0"/>
        <v>15</v>
      </c>
    </row>
    <row r="61" spans="1:14" ht="17" x14ac:dyDescent="0.2">
      <c r="A61" s="4">
        <v>2013</v>
      </c>
      <c r="B61" s="2" t="s">
        <v>52</v>
      </c>
      <c r="C61" s="11" t="s">
        <v>53</v>
      </c>
      <c r="D61" s="2" t="s">
        <v>13</v>
      </c>
      <c r="E61" t="s">
        <v>32</v>
      </c>
      <c r="F61" t="s">
        <v>37</v>
      </c>
      <c r="G61" s="12">
        <v>27</v>
      </c>
      <c r="H61" t="s">
        <v>33</v>
      </c>
      <c r="I61" t="s">
        <v>60</v>
      </c>
      <c r="J61" t="s">
        <v>22</v>
      </c>
      <c r="K61">
        <v>2</v>
      </c>
      <c r="L61" t="s">
        <v>34</v>
      </c>
      <c r="M61">
        <v>15</v>
      </c>
      <c r="N61">
        <f t="shared" si="0"/>
        <v>22.5</v>
      </c>
    </row>
    <row r="62" spans="1:14" ht="17" x14ac:dyDescent="0.2">
      <c r="A62" s="4">
        <v>2013</v>
      </c>
      <c r="B62" s="2" t="s">
        <v>52</v>
      </c>
      <c r="C62" s="11" t="s">
        <v>53</v>
      </c>
      <c r="D62" s="2" t="s">
        <v>13</v>
      </c>
      <c r="E62" t="s">
        <v>32</v>
      </c>
      <c r="F62" t="s">
        <v>37</v>
      </c>
      <c r="G62" s="12">
        <v>27</v>
      </c>
      <c r="H62" t="s">
        <v>33</v>
      </c>
      <c r="I62" t="s">
        <v>60</v>
      </c>
      <c r="J62" t="s">
        <v>10</v>
      </c>
      <c r="K62">
        <v>2</v>
      </c>
      <c r="L62" t="s">
        <v>34</v>
      </c>
      <c r="M62">
        <v>15</v>
      </c>
      <c r="N62">
        <f t="shared" si="0"/>
        <v>15</v>
      </c>
    </row>
    <row r="63" spans="1:14" ht="17" x14ac:dyDescent="0.2">
      <c r="A63" s="4">
        <v>2013</v>
      </c>
      <c r="B63" s="2" t="s">
        <v>48</v>
      </c>
      <c r="C63" s="11" t="s">
        <v>57</v>
      </c>
      <c r="D63" s="2" t="s">
        <v>68</v>
      </c>
      <c r="E63" t="s">
        <v>49</v>
      </c>
      <c r="F63" t="s">
        <v>36</v>
      </c>
      <c r="G63" s="12">
        <v>27</v>
      </c>
      <c r="H63" t="s">
        <v>29</v>
      </c>
      <c r="I63" t="s">
        <v>60</v>
      </c>
      <c r="J63" t="s">
        <v>22</v>
      </c>
      <c r="K63">
        <v>2</v>
      </c>
      <c r="L63" t="s">
        <v>50</v>
      </c>
      <c r="M63">
        <v>9</v>
      </c>
      <c r="N63">
        <f t="shared" si="0"/>
        <v>13.5</v>
      </c>
    </row>
    <row r="64" spans="1:14" ht="17" x14ac:dyDescent="0.2">
      <c r="A64" s="4">
        <v>2013</v>
      </c>
      <c r="B64" s="2" t="s">
        <v>54</v>
      </c>
      <c r="C64" s="11" t="s">
        <v>56</v>
      </c>
      <c r="D64" s="2" t="s">
        <v>55</v>
      </c>
      <c r="E64" t="s">
        <v>32</v>
      </c>
      <c r="F64" t="s">
        <v>36</v>
      </c>
      <c r="G64" s="12">
        <v>27</v>
      </c>
      <c r="H64" t="s">
        <v>21</v>
      </c>
      <c r="I64" t="s">
        <v>59</v>
      </c>
      <c r="J64" t="s">
        <v>22</v>
      </c>
      <c r="K64">
        <v>1</v>
      </c>
      <c r="L64" t="s">
        <v>34</v>
      </c>
      <c r="M64">
        <v>6</v>
      </c>
      <c r="N64">
        <f t="shared" si="0"/>
        <v>9</v>
      </c>
    </row>
    <row r="65" spans="1:14" ht="17" x14ac:dyDescent="0.2">
      <c r="A65" s="4">
        <v>2013</v>
      </c>
      <c r="B65" s="2" t="s">
        <v>54</v>
      </c>
      <c r="C65" s="11" t="s">
        <v>56</v>
      </c>
      <c r="D65" s="2" t="s">
        <v>55</v>
      </c>
      <c r="E65" t="s">
        <v>32</v>
      </c>
      <c r="F65" t="s">
        <v>36</v>
      </c>
      <c r="G65" s="12">
        <v>27</v>
      </c>
      <c r="H65" t="s">
        <v>21</v>
      </c>
      <c r="I65" t="s">
        <v>59</v>
      </c>
      <c r="J65" t="s">
        <v>10</v>
      </c>
      <c r="K65">
        <v>1</v>
      </c>
      <c r="L65" t="s">
        <v>34</v>
      </c>
      <c r="M65">
        <v>9</v>
      </c>
      <c r="N65">
        <f t="shared" si="0"/>
        <v>9</v>
      </c>
    </row>
    <row r="66" spans="1:14" ht="17" x14ac:dyDescent="0.2">
      <c r="A66" s="4">
        <v>2014</v>
      </c>
      <c r="B66" s="5" t="s">
        <v>19</v>
      </c>
      <c r="C66" s="10" t="s">
        <v>18</v>
      </c>
      <c r="D66" s="5" t="s">
        <v>20</v>
      </c>
      <c r="E66" s="5" t="s">
        <v>17</v>
      </c>
      <c r="F66" s="5" t="s">
        <v>36</v>
      </c>
      <c r="G66" s="13">
        <v>6</v>
      </c>
      <c r="H66" s="4" t="s">
        <v>21</v>
      </c>
      <c r="I66" s="4" t="s">
        <v>59</v>
      </c>
      <c r="J66" s="4" t="s">
        <v>22</v>
      </c>
      <c r="K66" s="4">
        <v>1</v>
      </c>
      <c r="L66" s="4" t="s">
        <v>9</v>
      </c>
      <c r="M66" s="4">
        <v>18</v>
      </c>
      <c r="N66">
        <f t="shared" si="0"/>
        <v>27</v>
      </c>
    </row>
    <row r="67" spans="1:14" ht="17" x14ac:dyDescent="0.2">
      <c r="A67" s="4">
        <v>2014</v>
      </c>
      <c r="B67" s="5" t="s">
        <v>19</v>
      </c>
      <c r="C67" s="10" t="s">
        <v>18</v>
      </c>
      <c r="D67" s="2" t="s">
        <v>63</v>
      </c>
      <c r="E67" s="3" t="s">
        <v>62</v>
      </c>
      <c r="F67" s="5" t="s">
        <v>36</v>
      </c>
      <c r="G67" s="13">
        <v>6</v>
      </c>
      <c r="H67" s="4" t="s">
        <v>21</v>
      </c>
      <c r="I67" s="4" t="s">
        <v>59</v>
      </c>
      <c r="J67" s="4" t="s">
        <v>10</v>
      </c>
      <c r="K67" s="4">
        <v>1</v>
      </c>
      <c r="L67" s="4" t="s">
        <v>9</v>
      </c>
      <c r="M67" s="4">
        <v>33</v>
      </c>
      <c r="N67">
        <f t="shared" ref="N67:N108" si="1">IF(J67="CM",M67*1.5,M67)</f>
        <v>33</v>
      </c>
    </row>
    <row r="68" spans="1:14" ht="17" x14ac:dyDescent="0.2">
      <c r="A68" s="4">
        <v>2014</v>
      </c>
      <c r="B68" s="3" t="s">
        <v>47</v>
      </c>
      <c r="C68" s="11" t="s">
        <v>18</v>
      </c>
      <c r="D68" s="3" t="s">
        <v>61</v>
      </c>
      <c r="E68" t="s">
        <v>17</v>
      </c>
      <c r="F68" t="s">
        <v>36</v>
      </c>
      <c r="G68" s="12">
        <v>6</v>
      </c>
      <c r="H68" t="s">
        <v>33</v>
      </c>
      <c r="I68" t="s">
        <v>60</v>
      </c>
      <c r="J68" t="s">
        <v>22</v>
      </c>
      <c r="K68">
        <v>2</v>
      </c>
      <c r="L68" t="s">
        <v>9</v>
      </c>
      <c r="M68">
        <v>36</v>
      </c>
      <c r="N68">
        <f t="shared" si="1"/>
        <v>54</v>
      </c>
    </row>
    <row r="69" spans="1:14" ht="17" x14ac:dyDescent="0.2">
      <c r="A69" s="4">
        <v>2014</v>
      </c>
      <c r="B69" s="3" t="s">
        <v>47</v>
      </c>
      <c r="C69" s="11" t="s">
        <v>18</v>
      </c>
      <c r="D69" s="3" t="s">
        <v>61</v>
      </c>
      <c r="E69" t="s">
        <v>17</v>
      </c>
      <c r="F69" t="s">
        <v>36</v>
      </c>
      <c r="G69" s="12">
        <v>6</v>
      </c>
      <c r="H69" t="s">
        <v>33</v>
      </c>
      <c r="I69" t="s">
        <v>60</v>
      </c>
      <c r="J69" t="s">
        <v>10</v>
      </c>
      <c r="K69">
        <v>2</v>
      </c>
      <c r="L69" t="s">
        <v>9</v>
      </c>
      <c r="M69">
        <v>33</v>
      </c>
      <c r="N69">
        <f t="shared" si="1"/>
        <v>33</v>
      </c>
    </row>
    <row r="70" spans="1:14" ht="17" x14ac:dyDescent="0.2">
      <c r="A70" s="4">
        <v>2014</v>
      </c>
      <c r="B70" s="2" t="s">
        <v>51</v>
      </c>
      <c r="C70" s="11" t="s">
        <v>53</v>
      </c>
      <c r="D70" s="2" t="s">
        <v>31</v>
      </c>
      <c r="E70" t="s">
        <v>32</v>
      </c>
      <c r="F70" t="s">
        <v>36</v>
      </c>
      <c r="G70" s="12">
        <v>27</v>
      </c>
      <c r="H70" t="s">
        <v>33</v>
      </c>
      <c r="I70" t="s">
        <v>60</v>
      </c>
      <c r="J70" t="s">
        <v>22</v>
      </c>
      <c r="K70">
        <v>2</v>
      </c>
      <c r="L70" t="s">
        <v>34</v>
      </c>
      <c r="M70">
        <v>7.5</v>
      </c>
      <c r="N70">
        <f t="shared" si="1"/>
        <v>11.25</v>
      </c>
    </row>
    <row r="71" spans="1:14" ht="17" x14ac:dyDescent="0.2">
      <c r="A71" s="4">
        <v>2014</v>
      </c>
      <c r="B71" s="2" t="s">
        <v>51</v>
      </c>
      <c r="C71" s="11" t="s">
        <v>53</v>
      </c>
      <c r="D71" s="2" t="s">
        <v>31</v>
      </c>
      <c r="E71" t="s">
        <v>32</v>
      </c>
      <c r="F71" t="s">
        <v>36</v>
      </c>
      <c r="G71" s="12">
        <v>27</v>
      </c>
      <c r="H71" t="s">
        <v>33</v>
      </c>
      <c r="I71" t="s">
        <v>60</v>
      </c>
      <c r="J71" t="s">
        <v>10</v>
      </c>
      <c r="K71">
        <v>2</v>
      </c>
      <c r="L71" t="s">
        <v>34</v>
      </c>
      <c r="M71">
        <v>7.5</v>
      </c>
      <c r="N71">
        <f t="shared" si="1"/>
        <v>7.5</v>
      </c>
    </row>
    <row r="72" spans="1:14" ht="17" x14ac:dyDescent="0.2">
      <c r="A72" s="4">
        <v>2014</v>
      </c>
      <c r="B72" s="2" t="s">
        <v>52</v>
      </c>
      <c r="C72" s="11" t="s">
        <v>53</v>
      </c>
      <c r="D72" s="2" t="s">
        <v>13</v>
      </c>
      <c r="E72" t="s">
        <v>32</v>
      </c>
      <c r="F72" t="s">
        <v>37</v>
      </c>
      <c r="G72" s="12">
        <v>27</v>
      </c>
      <c r="H72" t="s">
        <v>33</v>
      </c>
      <c r="I72" t="s">
        <v>60</v>
      </c>
      <c r="J72" t="s">
        <v>22</v>
      </c>
      <c r="K72">
        <v>2</v>
      </c>
      <c r="L72" t="s">
        <v>34</v>
      </c>
      <c r="M72">
        <v>7.5</v>
      </c>
      <c r="N72">
        <f t="shared" si="1"/>
        <v>11.25</v>
      </c>
    </row>
    <row r="73" spans="1:14" ht="17" x14ac:dyDescent="0.2">
      <c r="A73" s="4">
        <v>2014</v>
      </c>
      <c r="B73" s="2" t="s">
        <v>52</v>
      </c>
      <c r="C73" s="11" t="s">
        <v>53</v>
      </c>
      <c r="D73" s="2" t="s">
        <v>13</v>
      </c>
      <c r="E73" t="s">
        <v>32</v>
      </c>
      <c r="F73" t="s">
        <v>37</v>
      </c>
      <c r="G73" s="12">
        <v>27</v>
      </c>
      <c r="H73" t="s">
        <v>33</v>
      </c>
      <c r="I73" t="s">
        <v>60</v>
      </c>
      <c r="J73" t="s">
        <v>10</v>
      </c>
      <c r="K73">
        <v>2</v>
      </c>
      <c r="L73" t="s">
        <v>34</v>
      </c>
      <c r="M73">
        <v>7.5</v>
      </c>
      <c r="N73">
        <f t="shared" si="1"/>
        <v>7.5</v>
      </c>
    </row>
    <row r="74" spans="1:14" ht="17" x14ac:dyDescent="0.2">
      <c r="A74" s="4">
        <v>2014</v>
      </c>
      <c r="B74" s="2" t="s">
        <v>48</v>
      </c>
      <c r="C74" s="11" t="s">
        <v>57</v>
      </c>
      <c r="D74" s="2" t="s">
        <v>68</v>
      </c>
      <c r="E74" t="s">
        <v>49</v>
      </c>
      <c r="F74" t="s">
        <v>36</v>
      </c>
      <c r="G74" s="12">
        <v>27</v>
      </c>
      <c r="H74" t="s">
        <v>29</v>
      </c>
      <c r="I74" t="s">
        <v>60</v>
      </c>
      <c r="J74" t="s">
        <v>22</v>
      </c>
      <c r="K74">
        <v>2</v>
      </c>
      <c r="L74" t="s">
        <v>50</v>
      </c>
      <c r="M74">
        <v>9</v>
      </c>
      <c r="N74">
        <f t="shared" si="1"/>
        <v>13.5</v>
      </c>
    </row>
    <row r="75" spans="1:14" ht="17" x14ac:dyDescent="0.2">
      <c r="A75" s="4">
        <v>2014</v>
      </c>
      <c r="B75" s="2" t="s">
        <v>65</v>
      </c>
      <c r="C75" s="11" t="s">
        <v>64</v>
      </c>
      <c r="D75" s="2" t="s">
        <v>55</v>
      </c>
      <c r="E75" t="s">
        <v>32</v>
      </c>
      <c r="F75" t="s">
        <v>36</v>
      </c>
      <c r="G75" s="12">
        <v>27</v>
      </c>
      <c r="H75" t="s">
        <v>21</v>
      </c>
      <c r="I75" t="s">
        <v>59</v>
      </c>
      <c r="J75" t="s">
        <v>22</v>
      </c>
      <c r="K75">
        <v>1</v>
      </c>
      <c r="L75" t="s">
        <v>34</v>
      </c>
      <c r="M75">
        <v>6</v>
      </c>
      <c r="N75">
        <f t="shared" si="1"/>
        <v>9</v>
      </c>
    </row>
    <row r="76" spans="1:14" ht="17" x14ac:dyDescent="0.2">
      <c r="A76" s="4">
        <v>2014</v>
      </c>
      <c r="B76" s="2" t="s">
        <v>65</v>
      </c>
      <c r="C76" s="11" t="s">
        <v>64</v>
      </c>
      <c r="D76" s="2" t="s">
        <v>55</v>
      </c>
      <c r="E76" t="s">
        <v>32</v>
      </c>
      <c r="F76" t="s">
        <v>36</v>
      </c>
      <c r="G76" s="12">
        <v>27</v>
      </c>
      <c r="H76" t="s">
        <v>21</v>
      </c>
      <c r="I76" t="s">
        <v>59</v>
      </c>
      <c r="J76" t="s">
        <v>10</v>
      </c>
      <c r="K76">
        <v>1</v>
      </c>
      <c r="L76" t="s">
        <v>34</v>
      </c>
      <c r="M76">
        <v>9</v>
      </c>
      <c r="N76">
        <f t="shared" si="1"/>
        <v>9</v>
      </c>
    </row>
    <row r="77" spans="1:14" ht="17" x14ac:dyDescent="0.2">
      <c r="A77" s="4">
        <v>2014</v>
      </c>
      <c r="B77" s="2" t="s">
        <v>67</v>
      </c>
      <c r="C77" s="11" t="s">
        <v>66</v>
      </c>
      <c r="D77" s="2" t="s">
        <v>55</v>
      </c>
      <c r="E77" t="s">
        <v>32</v>
      </c>
      <c r="F77" t="s">
        <v>36</v>
      </c>
      <c r="G77" s="12">
        <v>27</v>
      </c>
      <c r="H77" t="s">
        <v>21</v>
      </c>
      <c r="I77" t="s">
        <v>59</v>
      </c>
      <c r="J77" t="s">
        <v>22</v>
      </c>
      <c r="K77">
        <v>2</v>
      </c>
      <c r="L77" t="s">
        <v>34</v>
      </c>
      <c r="M77">
        <v>6</v>
      </c>
      <c r="N77">
        <f t="shared" si="1"/>
        <v>9</v>
      </c>
    </row>
    <row r="78" spans="1:14" ht="17" x14ac:dyDescent="0.2">
      <c r="A78" s="4">
        <v>2014</v>
      </c>
      <c r="B78" s="2" t="s">
        <v>67</v>
      </c>
      <c r="C78" s="11" t="s">
        <v>66</v>
      </c>
      <c r="D78" s="2" t="s">
        <v>55</v>
      </c>
      <c r="E78" t="s">
        <v>32</v>
      </c>
      <c r="F78" t="s">
        <v>36</v>
      </c>
      <c r="G78" s="12">
        <v>27</v>
      </c>
      <c r="H78" t="s">
        <v>21</v>
      </c>
      <c r="I78" t="s">
        <v>59</v>
      </c>
      <c r="J78" t="s">
        <v>10</v>
      </c>
      <c r="K78">
        <v>2</v>
      </c>
      <c r="L78" t="s">
        <v>34</v>
      </c>
      <c r="M78">
        <v>15</v>
      </c>
      <c r="N78">
        <f t="shared" si="1"/>
        <v>15</v>
      </c>
    </row>
    <row r="79" spans="1:14" ht="17" x14ac:dyDescent="0.2">
      <c r="A79" s="4">
        <v>2014</v>
      </c>
      <c r="B79" s="2" t="s">
        <v>71</v>
      </c>
      <c r="C79" s="11" t="s">
        <v>70</v>
      </c>
      <c r="D79" s="2" t="s">
        <v>55</v>
      </c>
      <c r="E79" t="s">
        <v>32</v>
      </c>
      <c r="F79" t="s">
        <v>36</v>
      </c>
      <c r="G79" s="12">
        <v>27</v>
      </c>
      <c r="H79" t="s">
        <v>21</v>
      </c>
      <c r="I79" t="s">
        <v>59</v>
      </c>
      <c r="J79" t="s">
        <v>10</v>
      </c>
      <c r="K79">
        <v>1</v>
      </c>
      <c r="L79" t="s">
        <v>34</v>
      </c>
      <c r="M79">
        <v>5</v>
      </c>
      <c r="N79">
        <f t="shared" si="1"/>
        <v>5</v>
      </c>
    </row>
    <row r="80" spans="1:14" ht="17" x14ac:dyDescent="0.2">
      <c r="A80" s="4">
        <v>2014</v>
      </c>
      <c r="B80" s="2" t="s">
        <v>69</v>
      </c>
      <c r="C80" s="11" t="s">
        <v>70</v>
      </c>
      <c r="D80" s="2" t="s">
        <v>39</v>
      </c>
      <c r="E80" t="s">
        <v>32</v>
      </c>
      <c r="F80" t="s">
        <v>37</v>
      </c>
      <c r="G80" s="12">
        <v>27</v>
      </c>
      <c r="H80" t="s">
        <v>21</v>
      </c>
      <c r="I80" t="s">
        <v>59</v>
      </c>
      <c r="J80" t="s">
        <v>10</v>
      </c>
      <c r="K80">
        <v>1</v>
      </c>
      <c r="L80" t="s">
        <v>34</v>
      </c>
      <c r="M80">
        <v>4</v>
      </c>
      <c r="N80">
        <f t="shared" si="1"/>
        <v>4</v>
      </c>
    </row>
    <row r="81" spans="1:14" ht="17" x14ac:dyDescent="0.2">
      <c r="A81" s="4">
        <v>2015</v>
      </c>
      <c r="B81" s="5" t="s">
        <v>19</v>
      </c>
      <c r="C81" s="10" t="s">
        <v>18</v>
      </c>
      <c r="D81" s="5" t="s">
        <v>20</v>
      </c>
      <c r="E81" s="5" t="s">
        <v>17</v>
      </c>
      <c r="F81" s="5" t="s">
        <v>36</v>
      </c>
      <c r="G81" s="13">
        <v>6</v>
      </c>
      <c r="H81" s="4" t="s">
        <v>21</v>
      </c>
      <c r="I81" s="4" t="s">
        <v>59</v>
      </c>
      <c r="J81" s="4" t="s">
        <v>22</v>
      </c>
      <c r="K81" s="4">
        <v>1</v>
      </c>
      <c r="L81" s="4" t="s">
        <v>9</v>
      </c>
      <c r="M81" s="4">
        <v>18</v>
      </c>
      <c r="N81">
        <f t="shared" si="1"/>
        <v>27</v>
      </c>
    </row>
    <row r="82" spans="1:14" ht="17" x14ac:dyDescent="0.2">
      <c r="A82" s="4">
        <v>2015</v>
      </c>
      <c r="B82" s="5" t="s">
        <v>19</v>
      </c>
      <c r="C82" s="10" t="s">
        <v>18</v>
      </c>
      <c r="D82" s="2" t="s">
        <v>63</v>
      </c>
      <c r="E82" s="3" t="s">
        <v>62</v>
      </c>
      <c r="F82" s="5" t="s">
        <v>36</v>
      </c>
      <c r="G82" s="13">
        <v>6</v>
      </c>
      <c r="H82" s="4" t="s">
        <v>21</v>
      </c>
      <c r="I82" s="4" t="s">
        <v>59</v>
      </c>
      <c r="J82" s="4" t="s">
        <v>10</v>
      </c>
      <c r="K82" s="4">
        <v>1</v>
      </c>
      <c r="L82" s="4" t="s">
        <v>9</v>
      </c>
      <c r="M82" s="4">
        <v>33</v>
      </c>
      <c r="N82">
        <f t="shared" si="1"/>
        <v>33</v>
      </c>
    </row>
    <row r="83" spans="1:14" ht="17" x14ac:dyDescent="0.2">
      <c r="A83" s="4">
        <v>2015</v>
      </c>
      <c r="B83" s="3" t="s">
        <v>47</v>
      </c>
      <c r="C83" s="11" t="s">
        <v>18</v>
      </c>
      <c r="D83" s="3" t="s">
        <v>61</v>
      </c>
      <c r="E83" t="s">
        <v>17</v>
      </c>
      <c r="F83" t="s">
        <v>36</v>
      </c>
      <c r="G83" s="12">
        <v>6</v>
      </c>
      <c r="H83" t="s">
        <v>33</v>
      </c>
      <c r="I83" t="s">
        <v>60</v>
      </c>
      <c r="J83" t="s">
        <v>22</v>
      </c>
      <c r="K83">
        <v>2</v>
      </c>
      <c r="L83" t="s">
        <v>9</v>
      </c>
      <c r="M83">
        <v>36</v>
      </c>
      <c r="N83">
        <f t="shared" si="1"/>
        <v>54</v>
      </c>
    </row>
    <row r="84" spans="1:14" ht="17" x14ac:dyDescent="0.2">
      <c r="A84" s="4">
        <v>2015</v>
      </c>
      <c r="B84" s="3" t="s">
        <v>47</v>
      </c>
      <c r="C84" s="11" t="s">
        <v>18</v>
      </c>
      <c r="D84" s="3" t="s">
        <v>61</v>
      </c>
      <c r="E84" t="s">
        <v>17</v>
      </c>
      <c r="F84" t="s">
        <v>36</v>
      </c>
      <c r="G84" s="12">
        <v>6</v>
      </c>
      <c r="H84" t="s">
        <v>33</v>
      </c>
      <c r="I84" t="s">
        <v>60</v>
      </c>
      <c r="J84" t="s">
        <v>10</v>
      </c>
      <c r="K84">
        <v>2</v>
      </c>
      <c r="L84" t="s">
        <v>9</v>
      </c>
      <c r="M84">
        <v>33</v>
      </c>
      <c r="N84">
        <f t="shared" si="1"/>
        <v>33</v>
      </c>
    </row>
    <row r="85" spans="1:14" ht="17" x14ac:dyDescent="0.2">
      <c r="A85" s="4">
        <v>2015</v>
      </c>
      <c r="B85" s="2" t="s">
        <v>51</v>
      </c>
      <c r="C85" s="11" t="s">
        <v>53</v>
      </c>
      <c r="D85" s="2" t="s">
        <v>31</v>
      </c>
      <c r="E85" t="s">
        <v>32</v>
      </c>
      <c r="F85" t="s">
        <v>36</v>
      </c>
      <c r="G85" s="12">
        <v>27</v>
      </c>
      <c r="H85" t="s">
        <v>33</v>
      </c>
      <c r="I85" t="s">
        <v>60</v>
      </c>
      <c r="J85" t="s">
        <v>22</v>
      </c>
      <c r="K85">
        <v>2</v>
      </c>
      <c r="L85" t="s">
        <v>34</v>
      </c>
      <c r="M85">
        <v>7.5</v>
      </c>
      <c r="N85">
        <f t="shared" si="1"/>
        <v>11.25</v>
      </c>
    </row>
    <row r="86" spans="1:14" ht="17" x14ac:dyDescent="0.2">
      <c r="A86" s="4">
        <v>2015</v>
      </c>
      <c r="B86" s="2" t="s">
        <v>51</v>
      </c>
      <c r="C86" s="11" t="s">
        <v>53</v>
      </c>
      <c r="D86" s="2" t="s">
        <v>31</v>
      </c>
      <c r="E86" t="s">
        <v>32</v>
      </c>
      <c r="F86" t="s">
        <v>36</v>
      </c>
      <c r="G86" s="12">
        <v>27</v>
      </c>
      <c r="H86" t="s">
        <v>33</v>
      </c>
      <c r="I86" t="s">
        <v>60</v>
      </c>
      <c r="J86" t="s">
        <v>10</v>
      </c>
      <c r="K86">
        <v>2</v>
      </c>
      <c r="L86" t="s">
        <v>34</v>
      </c>
      <c r="M86">
        <v>7.5</v>
      </c>
      <c r="N86">
        <f t="shared" si="1"/>
        <v>7.5</v>
      </c>
    </row>
    <row r="87" spans="1:14" ht="17" x14ac:dyDescent="0.2">
      <c r="A87" s="4">
        <v>2015</v>
      </c>
      <c r="B87" s="2" t="s">
        <v>52</v>
      </c>
      <c r="C87" s="11" t="s">
        <v>53</v>
      </c>
      <c r="D87" s="2" t="s">
        <v>13</v>
      </c>
      <c r="E87" t="s">
        <v>32</v>
      </c>
      <c r="F87" t="s">
        <v>37</v>
      </c>
      <c r="G87" s="12">
        <v>27</v>
      </c>
      <c r="H87" t="s">
        <v>33</v>
      </c>
      <c r="I87" t="s">
        <v>60</v>
      </c>
      <c r="J87" t="s">
        <v>22</v>
      </c>
      <c r="K87">
        <v>2</v>
      </c>
      <c r="L87" t="s">
        <v>34</v>
      </c>
      <c r="M87">
        <v>7.5</v>
      </c>
      <c r="N87">
        <f t="shared" si="1"/>
        <v>11.25</v>
      </c>
    </row>
    <row r="88" spans="1:14" ht="17" x14ac:dyDescent="0.2">
      <c r="A88" s="4">
        <v>2015</v>
      </c>
      <c r="B88" s="2" t="s">
        <v>52</v>
      </c>
      <c r="C88" s="11" t="s">
        <v>53</v>
      </c>
      <c r="D88" s="2" t="s">
        <v>13</v>
      </c>
      <c r="E88" t="s">
        <v>32</v>
      </c>
      <c r="F88" t="s">
        <v>37</v>
      </c>
      <c r="G88" s="12">
        <v>27</v>
      </c>
      <c r="H88" t="s">
        <v>33</v>
      </c>
      <c r="I88" t="s">
        <v>60</v>
      </c>
      <c r="J88" t="s">
        <v>10</v>
      </c>
      <c r="K88">
        <v>2</v>
      </c>
      <c r="L88" t="s">
        <v>34</v>
      </c>
      <c r="M88">
        <v>7.5</v>
      </c>
      <c r="N88">
        <f t="shared" si="1"/>
        <v>7.5</v>
      </c>
    </row>
    <row r="89" spans="1:14" ht="17" x14ac:dyDescent="0.2">
      <c r="A89" s="4">
        <v>2015</v>
      </c>
      <c r="B89" s="2" t="s">
        <v>48</v>
      </c>
      <c r="C89" s="11" t="s">
        <v>57</v>
      </c>
      <c r="D89" s="2" t="s">
        <v>68</v>
      </c>
      <c r="E89" t="s">
        <v>49</v>
      </c>
      <c r="F89" t="s">
        <v>36</v>
      </c>
      <c r="G89" s="12">
        <v>27</v>
      </c>
      <c r="H89" t="s">
        <v>29</v>
      </c>
      <c r="I89" t="s">
        <v>60</v>
      </c>
      <c r="J89" t="s">
        <v>22</v>
      </c>
      <c r="K89">
        <v>2</v>
      </c>
      <c r="L89" t="s">
        <v>50</v>
      </c>
      <c r="M89">
        <v>9</v>
      </c>
      <c r="N89">
        <f t="shared" si="1"/>
        <v>13.5</v>
      </c>
    </row>
    <row r="90" spans="1:14" ht="17" x14ac:dyDescent="0.2">
      <c r="A90" s="4">
        <v>2015</v>
      </c>
      <c r="B90" s="2" t="s">
        <v>65</v>
      </c>
      <c r="C90" s="11" t="s">
        <v>64</v>
      </c>
      <c r="D90" s="2" t="s">
        <v>55</v>
      </c>
      <c r="E90" t="s">
        <v>32</v>
      </c>
      <c r="F90" t="s">
        <v>36</v>
      </c>
      <c r="G90" s="12">
        <v>27</v>
      </c>
      <c r="H90" t="s">
        <v>21</v>
      </c>
      <c r="I90" t="s">
        <v>59</v>
      </c>
      <c r="J90" t="s">
        <v>22</v>
      </c>
      <c r="K90">
        <v>1</v>
      </c>
      <c r="L90" t="s">
        <v>34</v>
      </c>
      <c r="M90">
        <v>15</v>
      </c>
      <c r="N90">
        <f t="shared" si="1"/>
        <v>22.5</v>
      </c>
    </row>
    <row r="91" spans="1:14" ht="17" x14ac:dyDescent="0.2">
      <c r="A91" s="4">
        <v>2015</v>
      </c>
      <c r="B91" s="2" t="s">
        <v>65</v>
      </c>
      <c r="C91" s="11" t="s">
        <v>64</v>
      </c>
      <c r="D91" s="2" t="s">
        <v>55</v>
      </c>
      <c r="E91" t="s">
        <v>32</v>
      </c>
      <c r="F91" t="s">
        <v>36</v>
      </c>
      <c r="G91" s="12">
        <v>27</v>
      </c>
      <c r="H91" t="s">
        <v>21</v>
      </c>
      <c r="I91" t="s">
        <v>59</v>
      </c>
      <c r="J91" t="s">
        <v>10</v>
      </c>
      <c r="K91">
        <v>1</v>
      </c>
      <c r="L91" t="s">
        <v>34</v>
      </c>
      <c r="M91">
        <v>15</v>
      </c>
      <c r="N91">
        <f t="shared" si="1"/>
        <v>15</v>
      </c>
    </row>
    <row r="92" spans="1:14" ht="17" x14ac:dyDescent="0.2">
      <c r="A92" s="4">
        <v>2015</v>
      </c>
      <c r="B92" s="2" t="s">
        <v>67</v>
      </c>
      <c r="C92" s="11" t="s">
        <v>66</v>
      </c>
      <c r="D92" s="2" t="s">
        <v>55</v>
      </c>
      <c r="E92" t="s">
        <v>32</v>
      </c>
      <c r="F92" t="s">
        <v>36</v>
      </c>
      <c r="G92" s="12">
        <v>27</v>
      </c>
      <c r="H92" t="s">
        <v>21</v>
      </c>
      <c r="I92" t="s">
        <v>59</v>
      </c>
      <c r="J92" t="s">
        <v>22</v>
      </c>
      <c r="K92">
        <v>2</v>
      </c>
      <c r="L92" t="s">
        <v>34</v>
      </c>
      <c r="M92">
        <v>15</v>
      </c>
      <c r="N92">
        <f t="shared" si="1"/>
        <v>22.5</v>
      </c>
    </row>
    <row r="93" spans="1:14" ht="17" x14ac:dyDescent="0.2">
      <c r="A93" s="4">
        <v>2015</v>
      </c>
      <c r="B93" s="2" t="s">
        <v>67</v>
      </c>
      <c r="C93" s="11" t="s">
        <v>66</v>
      </c>
      <c r="D93" s="2" t="s">
        <v>55</v>
      </c>
      <c r="E93" t="s">
        <v>32</v>
      </c>
      <c r="F93" t="s">
        <v>36</v>
      </c>
      <c r="G93" s="12">
        <v>27</v>
      </c>
      <c r="H93" t="s">
        <v>21</v>
      </c>
      <c r="I93" t="s">
        <v>59</v>
      </c>
      <c r="J93" t="s">
        <v>10</v>
      </c>
      <c r="K93">
        <v>2</v>
      </c>
      <c r="L93" t="s">
        <v>34</v>
      </c>
      <c r="M93">
        <v>15</v>
      </c>
      <c r="N93">
        <f t="shared" si="1"/>
        <v>15</v>
      </c>
    </row>
    <row r="94" spans="1:14" ht="17" x14ac:dyDescent="0.2">
      <c r="A94" s="4">
        <v>2016</v>
      </c>
      <c r="B94" s="5" t="s">
        <v>75</v>
      </c>
      <c r="C94" s="10" t="s">
        <v>18</v>
      </c>
      <c r="D94" s="5" t="s">
        <v>76</v>
      </c>
      <c r="E94" s="5" t="s">
        <v>17</v>
      </c>
      <c r="F94" s="5" t="s">
        <v>36</v>
      </c>
      <c r="G94" s="13">
        <v>6</v>
      </c>
      <c r="H94" s="4" t="s">
        <v>21</v>
      </c>
      <c r="I94" s="4" t="s">
        <v>59</v>
      </c>
      <c r="J94" s="4" t="s">
        <v>22</v>
      </c>
      <c r="K94" s="4">
        <v>1</v>
      </c>
      <c r="L94" s="4" t="s">
        <v>9</v>
      </c>
      <c r="M94" s="4">
        <v>18</v>
      </c>
      <c r="N94">
        <f t="shared" si="1"/>
        <v>27</v>
      </c>
    </row>
    <row r="95" spans="1:14" ht="17" x14ac:dyDescent="0.2">
      <c r="A95" s="4">
        <v>2016</v>
      </c>
      <c r="B95" s="5" t="s">
        <v>75</v>
      </c>
      <c r="C95" s="10" t="s">
        <v>18</v>
      </c>
      <c r="D95" s="2" t="s">
        <v>77</v>
      </c>
      <c r="E95" s="3" t="s">
        <v>62</v>
      </c>
      <c r="F95" s="5" t="s">
        <v>36</v>
      </c>
      <c r="G95" s="13">
        <v>6</v>
      </c>
      <c r="H95" s="4" t="s">
        <v>21</v>
      </c>
      <c r="I95" s="4" t="s">
        <v>59</v>
      </c>
      <c r="J95" s="4" t="s">
        <v>10</v>
      </c>
      <c r="K95" s="4">
        <v>1</v>
      </c>
      <c r="L95" s="4" t="s">
        <v>9</v>
      </c>
      <c r="M95" s="4">
        <v>33</v>
      </c>
      <c r="N95">
        <f t="shared" si="1"/>
        <v>33</v>
      </c>
    </row>
    <row r="96" spans="1:14" ht="17" x14ac:dyDescent="0.2">
      <c r="A96" s="4">
        <v>2016</v>
      </c>
      <c r="B96" s="3" t="s">
        <v>78</v>
      </c>
      <c r="C96" s="11" t="s">
        <v>79</v>
      </c>
      <c r="D96" s="3" t="s">
        <v>80</v>
      </c>
      <c r="E96" t="s">
        <v>17</v>
      </c>
      <c r="F96" t="s">
        <v>36</v>
      </c>
      <c r="G96" s="12">
        <v>6</v>
      </c>
      <c r="H96" t="s">
        <v>33</v>
      </c>
      <c r="I96" t="s">
        <v>60</v>
      </c>
      <c r="J96" t="s">
        <v>22</v>
      </c>
      <c r="K96">
        <v>2</v>
      </c>
      <c r="L96" t="s">
        <v>9</v>
      </c>
      <c r="M96">
        <v>33</v>
      </c>
      <c r="N96">
        <f t="shared" si="1"/>
        <v>49.5</v>
      </c>
    </row>
    <row r="97" spans="1:16" ht="17" x14ac:dyDescent="0.2">
      <c r="A97" s="4">
        <v>2016</v>
      </c>
      <c r="B97" s="3" t="s">
        <v>78</v>
      </c>
      <c r="C97" s="11" t="s">
        <v>79</v>
      </c>
      <c r="D97" s="3" t="s">
        <v>81</v>
      </c>
      <c r="E97" t="s">
        <v>17</v>
      </c>
      <c r="F97" t="s">
        <v>36</v>
      </c>
      <c r="G97" s="12">
        <v>6</v>
      </c>
      <c r="H97" t="s">
        <v>33</v>
      </c>
      <c r="I97" t="s">
        <v>60</v>
      </c>
      <c r="J97" t="s">
        <v>10</v>
      </c>
      <c r="K97">
        <v>2</v>
      </c>
      <c r="L97" t="s">
        <v>9</v>
      </c>
      <c r="M97">
        <v>16.5</v>
      </c>
      <c r="N97">
        <f t="shared" si="1"/>
        <v>16.5</v>
      </c>
    </row>
    <row r="98" spans="1:16" ht="17" x14ac:dyDescent="0.2">
      <c r="A98" s="4">
        <v>2016</v>
      </c>
      <c r="B98" s="3" t="s">
        <v>78</v>
      </c>
      <c r="C98" s="11" t="s">
        <v>79</v>
      </c>
      <c r="D98" s="3" t="s">
        <v>82</v>
      </c>
      <c r="E98" t="s">
        <v>17</v>
      </c>
      <c r="F98" t="s">
        <v>36</v>
      </c>
      <c r="G98" s="12">
        <v>6</v>
      </c>
      <c r="H98" t="s">
        <v>33</v>
      </c>
      <c r="I98" t="s">
        <v>60</v>
      </c>
      <c r="J98" t="s">
        <v>10</v>
      </c>
      <c r="K98">
        <v>2</v>
      </c>
      <c r="L98" t="s">
        <v>9</v>
      </c>
      <c r="M98">
        <v>16.5</v>
      </c>
      <c r="N98">
        <f t="shared" si="1"/>
        <v>16.5</v>
      </c>
      <c r="P98" t="e">
        <f>_xlfn.XLOOKUP(A8,Service!1:1,,"inconnu",0)</f>
        <v>#VALUE!</v>
      </c>
    </row>
    <row r="99" spans="1:16" ht="17" x14ac:dyDescent="0.2">
      <c r="A99" s="4">
        <v>2016</v>
      </c>
      <c r="B99" s="2" t="s">
        <v>73</v>
      </c>
      <c r="C99" s="11" t="s">
        <v>72</v>
      </c>
      <c r="D99" s="2" t="s">
        <v>84</v>
      </c>
      <c r="E99" t="s">
        <v>32</v>
      </c>
      <c r="F99" t="s">
        <v>36</v>
      </c>
      <c r="G99" s="12">
        <v>27</v>
      </c>
      <c r="H99" t="s">
        <v>33</v>
      </c>
      <c r="I99" t="s">
        <v>60</v>
      </c>
      <c r="J99" t="s">
        <v>22</v>
      </c>
      <c r="K99">
        <v>2</v>
      </c>
      <c r="L99" t="s">
        <v>34</v>
      </c>
      <c r="M99">
        <v>3</v>
      </c>
      <c r="N99">
        <f t="shared" si="1"/>
        <v>4.5</v>
      </c>
    </row>
    <row r="100" spans="1:16" ht="17" x14ac:dyDescent="0.2">
      <c r="A100" s="4">
        <v>2016</v>
      </c>
      <c r="B100" s="2" t="s">
        <v>73</v>
      </c>
      <c r="C100" s="11" t="s">
        <v>72</v>
      </c>
      <c r="D100" s="2" t="s">
        <v>84</v>
      </c>
      <c r="E100" t="s">
        <v>32</v>
      </c>
      <c r="F100" t="s">
        <v>36</v>
      </c>
      <c r="G100" s="12">
        <v>27</v>
      </c>
      <c r="H100" t="s">
        <v>33</v>
      </c>
      <c r="I100" t="s">
        <v>60</v>
      </c>
      <c r="J100" t="s">
        <v>10</v>
      </c>
      <c r="K100">
        <v>2</v>
      </c>
      <c r="L100" t="s">
        <v>34</v>
      </c>
      <c r="M100">
        <v>3</v>
      </c>
      <c r="N100">
        <f t="shared" si="1"/>
        <v>3</v>
      </c>
    </row>
    <row r="101" spans="1:16" ht="17" x14ac:dyDescent="0.2">
      <c r="A101" s="4">
        <v>2016</v>
      </c>
      <c r="B101" s="2" t="s">
        <v>74</v>
      </c>
      <c r="C101" s="11" t="s">
        <v>72</v>
      </c>
      <c r="D101" s="2" t="s">
        <v>85</v>
      </c>
      <c r="E101" t="s">
        <v>32</v>
      </c>
      <c r="F101" t="s">
        <v>37</v>
      </c>
      <c r="G101" s="12">
        <v>27</v>
      </c>
      <c r="H101" t="s">
        <v>33</v>
      </c>
      <c r="I101" t="s">
        <v>60</v>
      </c>
      <c r="J101" t="s">
        <v>22</v>
      </c>
      <c r="K101">
        <v>2</v>
      </c>
      <c r="L101" t="s">
        <v>34</v>
      </c>
      <c r="M101">
        <v>3</v>
      </c>
      <c r="N101">
        <f t="shared" si="1"/>
        <v>4.5</v>
      </c>
    </row>
    <row r="102" spans="1:16" ht="17" x14ac:dyDescent="0.2">
      <c r="A102" s="4">
        <v>2016</v>
      </c>
      <c r="B102" s="2" t="s">
        <v>74</v>
      </c>
      <c r="C102" s="11" t="s">
        <v>72</v>
      </c>
      <c r="D102" s="2" t="s">
        <v>85</v>
      </c>
      <c r="E102" t="s">
        <v>32</v>
      </c>
      <c r="F102" t="s">
        <v>37</v>
      </c>
      <c r="G102" s="12">
        <v>27</v>
      </c>
      <c r="H102" t="s">
        <v>33</v>
      </c>
      <c r="I102" t="s">
        <v>60</v>
      </c>
      <c r="J102" t="s">
        <v>10</v>
      </c>
      <c r="K102">
        <v>2</v>
      </c>
      <c r="L102" t="s">
        <v>34</v>
      </c>
      <c r="M102">
        <v>3</v>
      </c>
      <c r="N102">
        <f t="shared" si="1"/>
        <v>3</v>
      </c>
    </row>
    <row r="103" spans="1:16" ht="17" x14ac:dyDescent="0.2">
      <c r="A103" s="4">
        <v>2016</v>
      </c>
      <c r="B103" s="2" t="s">
        <v>87</v>
      </c>
      <c r="C103" s="11" t="s">
        <v>64</v>
      </c>
      <c r="D103" s="2" t="s">
        <v>86</v>
      </c>
      <c r="E103" t="s">
        <v>32</v>
      </c>
      <c r="F103" t="s">
        <v>36</v>
      </c>
      <c r="G103" s="12">
        <v>27</v>
      </c>
      <c r="H103" t="s">
        <v>21</v>
      </c>
      <c r="I103" t="s">
        <v>59</v>
      </c>
      <c r="J103" t="s">
        <v>22</v>
      </c>
      <c r="K103">
        <v>2</v>
      </c>
      <c r="L103" t="s">
        <v>34</v>
      </c>
      <c r="M103">
        <v>15</v>
      </c>
      <c r="N103">
        <f t="shared" si="1"/>
        <v>22.5</v>
      </c>
    </row>
    <row r="104" spans="1:16" ht="17" x14ac:dyDescent="0.2">
      <c r="A104" s="4">
        <v>2016</v>
      </c>
      <c r="B104" s="2" t="s">
        <v>87</v>
      </c>
      <c r="C104" s="11" t="s">
        <v>64</v>
      </c>
      <c r="D104" s="2" t="s">
        <v>86</v>
      </c>
      <c r="E104" t="s">
        <v>32</v>
      </c>
      <c r="F104" t="s">
        <v>36</v>
      </c>
      <c r="G104" s="12">
        <v>27</v>
      </c>
      <c r="H104" t="s">
        <v>21</v>
      </c>
      <c r="I104" t="s">
        <v>59</v>
      </c>
      <c r="J104" t="s">
        <v>10</v>
      </c>
      <c r="K104">
        <v>2</v>
      </c>
      <c r="L104" t="s">
        <v>34</v>
      </c>
      <c r="M104">
        <v>15</v>
      </c>
      <c r="N104">
        <f t="shared" si="1"/>
        <v>15</v>
      </c>
    </row>
    <row r="105" spans="1:16" ht="17" x14ac:dyDescent="0.2">
      <c r="A105" s="4">
        <v>2016</v>
      </c>
      <c r="B105" s="2" t="s">
        <v>88</v>
      </c>
      <c r="C105" s="11" t="s">
        <v>64</v>
      </c>
      <c r="D105" s="2" t="s">
        <v>89</v>
      </c>
      <c r="E105" t="s">
        <v>32</v>
      </c>
      <c r="F105" t="s">
        <v>37</v>
      </c>
      <c r="G105" s="12">
        <v>27</v>
      </c>
      <c r="H105" t="s">
        <v>21</v>
      </c>
      <c r="I105" t="s">
        <v>59</v>
      </c>
      <c r="J105" t="s">
        <v>22</v>
      </c>
      <c r="K105">
        <v>2</v>
      </c>
      <c r="L105" t="s">
        <v>34</v>
      </c>
      <c r="M105">
        <v>15</v>
      </c>
      <c r="N105">
        <f t="shared" si="1"/>
        <v>22.5</v>
      </c>
    </row>
    <row r="106" spans="1:16" ht="17" x14ac:dyDescent="0.2">
      <c r="A106" s="4">
        <v>2016</v>
      </c>
      <c r="B106" s="2" t="s">
        <v>88</v>
      </c>
      <c r="C106" s="11" t="s">
        <v>64</v>
      </c>
      <c r="D106" s="2" t="s">
        <v>89</v>
      </c>
      <c r="E106" t="s">
        <v>32</v>
      </c>
      <c r="F106" t="s">
        <v>37</v>
      </c>
      <c r="G106" s="12">
        <v>27</v>
      </c>
      <c r="H106" t="s">
        <v>21</v>
      </c>
      <c r="I106" t="s">
        <v>59</v>
      </c>
      <c r="J106" t="s">
        <v>10</v>
      </c>
      <c r="K106">
        <v>2</v>
      </c>
      <c r="L106" t="s">
        <v>34</v>
      </c>
      <c r="M106">
        <v>15</v>
      </c>
      <c r="N106">
        <f t="shared" si="1"/>
        <v>15</v>
      </c>
    </row>
    <row r="107" spans="1:16" ht="17" x14ac:dyDescent="0.2">
      <c r="A107" s="4">
        <v>2016</v>
      </c>
      <c r="B107" s="3" t="s">
        <v>92</v>
      </c>
      <c r="C107" s="11" t="s">
        <v>90</v>
      </c>
      <c r="D107" s="3" t="s">
        <v>91</v>
      </c>
      <c r="E107" t="s">
        <v>32</v>
      </c>
      <c r="F107" t="s">
        <v>37</v>
      </c>
      <c r="G107" s="12">
        <v>27</v>
      </c>
      <c r="H107" t="s">
        <v>29</v>
      </c>
      <c r="I107" t="s">
        <v>60</v>
      </c>
      <c r="J107" t="s">
        <v>22</v>
      </c>
      <c r="K107">
        <v>1</v>
      </c>
      <c r="L107" t="s">
        <v>34</v>
      </c>
      <c r="M107">
        <v>12</v>
      </c>
      <c r="N107">
        <f t="shared" si="1"/>
        <v>18</v>
      </c>
    </row>
    <row r="108" spans="1:16" ht="17" x14ac:dyDescent="0.2">
      <c r="A108" s="4">
        <v>2016</v>
      </c>
      <c r="B108" s="3" t="s">
        <v>93</v>
      </c>
      <c r="C108" s="11" t="s">
        <v>90</v>
      </c>
      <c r="D108" s="3" t="s">
        <v>94</v>
      </c>
      <c r="E108" t="s">
        <v>32</v>
      </c>
      <c r="F108" t="s">
        <v>37</v>
      </c>
      <c r="G108" s="12">
        <v>27</v>
      </c>
      <c r="H108" t="s">
        <v>29</v>
      </c>
      <c r="I108" t="s">
        <v>60</v>
      </c>
      <c r="J108" t="s">
        <v>22</v>
      </c>
      <c r="K108">
        <v>1</v>
      </c>
      <c r="L108" t="s">
        <v>34</v>
      </c>
      <c r="M108">
        <v>12</v>
      </c>
      <c r="N108">
        <f t="shared" si="1"/>
        <v>18</v>
      </c>
    </row>
    <row r="109" spans="1:16" x14ac:dyDescent="0.2">
      <c r="A109" s="4"/>
      <c r="B109" s="5"/>
      <c r="C109" s="10"/>
      <c r="D109" s="5"/>
      <c r="E109" s="5"/>
      <c r="F109" s="5"/>
      <c r="G109" s="13"/>
      <c r="H109" s="4"/>
      <c r="I109" s="4"/>
      <c r="J109" s="4"/>
      <c r="K109" s="4"/>
      <c r="L109" s="4"/>
      <c r="M109" s="4"/>
    </row>
    <row r="110" spans="1:16" x14ac:dyDescent="0.2">
      <c r="A110" s="4"/>
      <c r="B110" s="5"/>
      <c r="C110" s="10"/>
      <c r="D110" s="2"/>
      <c r="E110" s="3"/>
      <c r="F110" s="5"/>
      <c r="G110" s="13"/>
      <c r="H110" s="4"/>
      <c r="I110" s="4"/>
      <c r="J110" s="4"/>
      <c r="K110" s="4"/>
      <c r="L110" s="4"/>
      <c r="M110" s="4"/>
    </row>
    <row r="111" spans="1:16" x14ac:dyDescent="0.2">
      <c r="A111" s="4"/>
    </row>
    <row r="112" spans="1:16" x14ac:dyDescent="0.2">
      <c r="A112" s="4"/>
    </row>
    <row r="113" spans="1:13" x14ac:dyDescent="0.2">
      <c r="A113" s="4"/>
    </row>
    <row r="114" spans="1:13" x14ac:dyDescent="0.2">
      <c r="A114" s="4"/>
    </row>
    <row r="115" spans="1:13" x14ac:dyDescent="0.2">
      <c r="A115" s="4"/>
    </row>
    <row r="116" spans="1:13" x14ac:dyDescent="0.2">
      <c r="A116" s="4"/>
    </row>
    <row r="117" spans="1:13" x14ac:dyDescent="0.2">
      <c r="A117" s="4"/>
      <c r="B117" s="5"/>
      <c r="C117" s="10"/>
      <c r="D117" s="5"/>
      <c r="E117" s="5"/>
      <c r="F117" s="5"/>
      <c r="G117" s="13"/>
      <c r="H117" s="4"/>
      <c r="I117" s="4"/>
      <c r="J117" s="4"/>
      <c r="K117" s="4"/>
      <c r="L117" s="4"/>
      <c r="M117" s="4"/>
    </row>
    <row r="118" spans="1:13" x14ac:dyDescent="0.2">
      <c r="A118" s="4"/>
      <c r="B118" s="5"/>
      <c r="C118" s="10"/>
      <c r="D118" s="2"/>
      <c r="E118" s="3"/>
      <c r="F118" s="5"/>
      <c r="G118" s="13"/>
      <c r="H118" s="4"/>
      <c r="I118" s="4"/>
      <c r="J118" s="4"/>
      <c r="K118" s="4"/>
      <c r="L118" s="4"/>
      <c r="M118" s="4"/>
    </row>
    <row r="119" spans="1:13" x14ac:dyDescent="0.2">
      <c r="A119" s="4"/>
    </row>
    <row r="120" spans="1:13" x14ac:dyDescent="0.2">
      <c r="A120" s="4"/>
    </row>
    <row r="121" spans="1:13" x14ac:dyDescent="0.2">
      <c r="A121" s="4"/>
    </row>
    <row r="122" spans="1:13" x14ac:dyDescent="0.2">
      <c r="A122" s="4"/>
    </row>
    <row r="123" spans="1:13" x14ac:dyDescent="0.2">
      <c r="A123" s="4"/>
    </row>
    <row r="124" spans="1:13" x14ac:dyDescent="0.2">
      <c r="A124" s="4"/>
    </row>
    <row r="125" spans="1:13" x14ac:dyDescent="0.2">
      <c r="A125" s="4"/>
    </row>
    <row r="126" spans="1:13" x14ac:dyDescent="0.2">
      <c r="A126" s="4"/>
      <c r="G126" s="15"/>
    </row>
    <row r="127" spans="1:13" x14ac:dyDescent="0.2">
      <c r="A127" s="4"/>
      <c r="G12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DB71-3D44-3947-95F6-22DC7A72E28D}">
  <dimension ref="A1:I22"/>
  <sheetViews>
    <sheetView workbookViewId="0">
      <selection activeCell="B23" sqref="B23"/>
    </sheetView>
  </sheetViews>
  <sheetFormatPr baseColWidth="10" defaultRowHeight="16" x14ac:dyDescent="0.2"/>
  <cols>
    <col min="2" max="2" width="13" customWidth="1"/>
  </cols>
  <sheetData>
    <row r="1" spans="1:9" x14ac:dyDescent="0.2">
      <c r="A1" s="1" t="s">
        <v>96</v>
      </c>
      <c r="G1" s="1" t="s">
        <v>103</v>
      </c>
    </row>
    <row r="3" spans="1:9" x14ac:dyDescent="0.2">
      <c r="A3" s="1" t="s">
        <v>97</v>
      </c>
      <c r="B3" s="1" t="s">
        <v>98</v>
      </c>
      <c r="C3" s="1" t="s">
        <v>99</v>
      </c>
      <c r="G3" s="1" t="s">
        <v>104</v>
      </c>
      <c r="H3" s="1" t="s">
        <v>105</v>
      </c>
      <c r="I3" s="1" t="s">
        <v>99</v>
      </c>
    </row>
    <row r="4" spans="1:9" x14ac:dyDescent="0.2">
      <c r="A4" t="s">
        <v>27</v>
      </c>
      <c r="B4">
        <v>2</v>
      </c>
      <c r="C4" t="str">
        <f>VLOOKUP(A4,Service!B:N,B4,FALSE)</f>
        <v>Management des SI</v>
      </c>
      <c r="G4">
        <v>7</v>
      </c>
      <c r="H4">
        <v>3</v>
      </c>
      <c r="I4" t="str" cm="1">
        <f t="array" ref="I4">INDEX(Service!A:N,G4,H4)</f>
        <v>Technologies coopératives</v>
      </c>
    </row>
    <row r="6" spans="1:9" x14ac:dyDescent="0.2">
      <c r="A6" s="1" t="s">
        <v>102</v>
      </c>
    </row>
    <row r="7" spans="1:9" x14ac:dyDescent="0.2">
      <c r="A7" s="1" t="s">
        <v>97</v>
      </c>
      <c r="B7" s="1" t="s">
        <v>98</v>
      </c>
      <c r="C7" s="1" t="s">
        <v>99</v>
      </c>
    </row>
    <row r="8" spans="1:9" x14ac:dyDescent="0.2">
      <c r="A8" t="s">
        <v>2</v>
      </c>
      <c r="B8">
        <v>4</v>
      </c>
      <c r="C8" t="str">
        <f>HLOOKUP(A8,Service!B:N,B8,FALSE)</f>
        <v>Gestion EGE</v>
      </c>
    </row>
    <row r="10" spans="1:9" x14ac:dyDescent="0.2">
      <c r="A10" s="1" t="s">
        <v>101</v>
      </c>
    </row>
    <row r="11" spans="1:9" x14ac:dyDescent="0.2">
      <c r="A11" s="1" t="s">
        <v>97</v>
      </c>
      <c r="B11" s="1"/>
      <c r="C11" s="1" t="s">
        <v>99</v>
      </c>
    </row>
    <row r="12" spans="1:9" x14ac:dyDescent="0.2">
      <c r="A12" t="s">
        <v>149</v>
      </c>
      <c r="C12" t="str">
        <f>_xlfn.XLOOKUP(A12,Service!B:B,Service!C:C,"inconnu",0)</f>
        <v>inconnu</v>
      </c>
    </row>
    <row r="13" spans="1:9" x14ac:dyDescent="0.2">
      <c r="A13" s="1"/>
      <c r="B13" s="1"/>
      <c r="C13" s="1"/>
    </row>
    <row r="14" spans="1:9" x14ac:dyDescent="0.2">
      <c r="B14" s="37"/>
    </row>
    <row r="21" spans="1:2" x14ac:dyDescent="0.2">
      <c r="A21" t="s">
        <v>184</v>
      </c>
    </row>
    <row r="22" spans="1:2" x14ac:dyDescent="0.2">
      <c r="A22" s="38" t="s">
        <v>38</v>
      </c>
      <c r="B22" t="str">
        <f>VLOOKUP(Recherche!A22,Service!B:H,2,FALSE)</f>
        <v>Développement d’interfaces Homme-Machine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53E9-A6F2-7447-A193-5FA6C65412C0}">
  <dimension ref="A1:I17"/>
  <sheetViews>
    <sheetView workbookViewId="0">
      <selection activeCell="I5" sqref="I5"/>
    </sheetView>
  </sheetViews>
  <sheetFormatPr baseColWidth="10" defaultRowHeight="16" x14ac:dyDescent="0.2"/>
  <cols>
    <col min="2" max="2" width="13.1640625" customWidth="1"/>
    <col min="3" max="3" width="42" customWidth="1"/>
    <col min="5" max="5" width="18" customWidth="1"/>
  </cols>
  <sheetData>
    <row r="1" spans="1:9" x14ac:dyDescent="0.2">
      <c r="A1" s="1" t="s">
        <v>16</v>
      </c>
      <c r="B1" s="1" t="s">
        <v>0</v>
      </c>
      <c r="C1" s="1" t="s">
        <v>1</v>
      </c>
      <c r="D1" s="1" t="s">
        <v>83</v>
      </c>
      <c r="E1" s="1" t="s">
        <v>2</v>
      </c>
      <c r="G1" s="1" t="s">
        <v>103</v>
      </c>
    </row>
    <row r="2" spans="1:9" x14ac:dyDescent="0.2">
      <c r="A2">
        <v>2008</v>
      </c>
      <c r="B2" t="s">
        <v>19</v>
      </c>
      <c r="C2" t="s">
        <v>18</v>
      </c>
      <c r="D2" t="s">
        <v>20</v>
      </c>
      <c r="E2" t="s">
        <v>17</v>
      </c>
    </row>
    <row r="3" spans="1:9" x14ac:dyDescent="0.2">
      <c r="A3">
        <v>2008</v>
      </c>
      <c r="B3" t="s">
        <v>19</v>
      </c>
      <c r="C3" t="s">
        <v>18</v>
      </c>
      <c r="D3" t="s">
        <v>63</v>
      </c>
      <c r="E3" t="s">
        <v>62</v>
      </c>
      <c r="G3" s="16" t="s">
        <v>106</v>
      </c>
      <c r="H3" s="16" t="s">
        <v>107</v>
      </c>
      <c r="I3" s="16" t="s">
        <v>99</v>
      </c>
    </row>
    <row r="4" spans="1:9" x14ac:dyDescent="0.2">
      <c r="A4">
        <v>2008</v>
      </c>
      <c r="B4" t="s">
        <v>23</v>
      </c>
      <c r="C4" s="18" t="s">
        <v>18</v>
      </c>
      <c r="D4" s="19" t="s">
        <v>20</v>
      </c>
      <c r="E4" s="20" t="s">
        <v>24</v>
      </c>
      <c r="G4" s="4">
        <v>7.3</v>
      </c>
      <c r="H4" s="4" t="s">
        <v>108</v>
      </c>
      <c r="I4" s="4" t="str">
        <f>INDEX(A1:E17,7,3)</f>
        <v>Technologies coopératives</v>
      </c>
    </row>
    <row r="5" spans="1:9" x14ac:dyDescent="0.2">
      <c r="A5">
        <v>2008</v>
      </c>
      <c r="B5" t="s">
        <v>27</v>
      </c>
      <c r="C5" s="21" t="s">
        <v>25</v>
      </c>
      <c r="D5" s="22" t="s">
        <v>26</v>
      </c>
      <c r="E5" s="23" t="s">
        <v>28</v>
      </c>
      <c r="G5" s="4">
        <v>7.3</v>
      </c>
      <c r="H5" s="4" t="s">
        <v>109</v>
      </c>
      <c r="I5" s="4" t="str">
        <f>INDEX(C4:E15,7,3)</f>
        <v>MIAGE</v>
      </c>
    </row>
    <row r="6" spans="1:9" x14ac:dyDescent="0.2">
      <c r="A6">
        <v>2008</v>
      </c>
      <c r="B6" t="s">
        <v>30</v>
      </c>
      <c r="C6" s="21" t="s">
        <v>12</v>
      </c>
      <c r="D6" s="22" t="s">
        <v>31</v>
      </c>
      <c r="E6" s="23" t="s">
        <v>32</v>
      </c>
    </row>
    <row r="7" spans="1:9" x14ac:dyDescent="0.2">
      <c r="A7">
        <v>2008</v>
      </c>
      <c r="B7" t="s">
        <v>30</v>
      </c>
      <c r="C7" s="17" t="s">
        <v>12</v>
      </c>
      <c r="D7" s="22" t="s">
        <v>31</v>
      </c>
      <c r="E7" s="23" t="s">
        <v>32</v>
      </c>
    </row>
    <row r="8" spans="1:9" x14ac:dyDescent="0.2">
      <c r="A8">
        <v>2008</v>
      </c>
      <c r="B8" t="s">
        <v>14</v>
      </c>
      <c r="C8" s="21" t="s">
        <v>12</v>
      </c>
      <c r="D8" s="22" t="s">
        <v>13</v>
      </c>
      <c r="E8" s="23" t="s">
        <v>32</v>
      </c>
    </row>
    <row r="9" spans="1:9" x14ac:dyDescent="0.2">
      <c r="A9">
        <v>2008</v>
      </c>
      <c r="B9" t="s">
        <v>14</v>
      </c>
      <c r="C9" s="21" t="s">
        <v>12</v>
      </c>
      <c r="D9" s="22" t="s">
        <v>13</v>
      </c>
      <c r="E9" s="23" t="s">
        <v>32</v>
      </c>
    </row>
    <row r="10" spans="1:9" x14ac:dyDescent="0.2">
      <c r="A10">
        <v>2008</v>
      </c>
      <c r="B10" t="s">
        <v>38</v>
      </c>
      <c r="C10" s="21" t="s">
        <v>15</v>
      </c>
      <c r="D10" s="22" t="s">
        <v>39</v>
      </c>
      <c r="E10" s="27" t="s">
        <v>32</v>
      </c>
    </row>
    <row r="11" spans="1:9" x14ac:dyDescent="0.2">
      <c r="A11">
        <v>2008</v>
      </c>
      <c r="B11" t="s">
        <v>38</v>
      </c>
      <c r="C11" s="21" t="s">
        <v>15</v>
      </c>
      <c r="D11" s="22" t="s">
        <v>39</v>
      </c>
      <c r="E11" s="23" t="s">
        <v>32</v>
      </c>
    </row>
    <row r="12" spans="1:9" x14ac:dyDescent="0.2">
      <c r="A12">
        <v>2008</v>
      </c>
      <c r="B12" t="s">
        <v>42</v>
      </c>
      <c r="C12" s="21" t="s">
        <v>41</v>
      </c>
      <c r="D12" s="22" t="s">
        <v>40</v>
      </c>
      <c r="E12" s="23" t="s">
        <v>43</v>
      </c>
    </row>
    <row r="13" spans="1:9" x14ac:dyDescent="0.2">
      <c r="A13">
        <v>2008</v>
      </c>
      <c r="B13" t="s">
        <v>42</v>
      </c>
      <c r="C13" s="21" t="s">
        <v>41</v>
      </c>
      <c r="D13" s="22" t="s">
        <v>40</v>
      </c>
      <c r="E13" s="23" t="s">
        <v>43</v>
      </c>
    </row>
    <row r="14" spans="1:9" x14ac:dyDescent="0.2">
      <c r="A14">
        <v>2008</v>
      </c>
      <c r="B14" t="s">
        <v>46</v>
      </c>
      <c r="C14" s="21" t="s">
        <v>45</v>
      </c>
      <c r="D14" s="22" t="s">
        <v>40</v>
      </c>
      <c r="E14" s="23" t="s">
        <v>43</v>
      </c>
    </row>
    <row r="15" spans="1:9" x14ac:dyDescent="0.2">
      <c r="A15">
        <v>2009</v>
      </c>
      <c r="B15" t="s">
        <v>19</v>
      </c>
      <c r="C15" s="21" t="s">
        <v>18</v>
      </c>
      <c r="D15" s="22" t="s">
        <v>20</v>
      </c>
      <c r="E15" s="23" t="s">
        <v>17</v>
      </c>
    </row>
    <row r="16" spans="1:9" x14ac:dyDescent="0.2">
      <c r="A16">
        <v>2009</v>
      </c>
      <c r="B16" t="s">
        <v>19</v>
      </c>
      <c r="C16" s="21" t="s">
        <v>18</v>
      </c>
      <c r="D16" s="22" t="s">
        <v>63</v>
      </c>
      <c r="E16" s="23" t="s">
        <v>62</v>
      </c>
    </row>
    <row r="17" spans="1:5" x14ac:dyDescent="0.2">
      <c r="A17">
        <v>2009</v>
      </c>
      <c r="B17" t="s">
        <v>30</v>
      </c>
      <c r="C17" s="24" t="s">
        <v>12</v>
      </c>
      <c r="D17" s="25" t="s">
        <v>31</v>
      </c>
      <c r="E17" s="26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FFD3-FC36-9649-8A83-943A0A14C464}">
  <dimension ref="A1:O14"/>
  <sheetViews>
    <sheetView tabSelected="1" workbookViewId="0">
      <selection activeCell="O5" sqref="O5"/>
    </sheetView>
  </sheetViews>
  <sheetFormatPr baseColWidth="10" defaultRowHeight="16" x14ac:dyDescent="0.2"/>
  <sheetData>
    <row r="1" spans="1:15" x14ac:dyDescent="0.2">
      <c r="A1" s="1" t="s">
        <v>110</v>
      </c>
      <c r="B1" s="28" t="s">
        <v>111</v>
      </c>
      <c r="C1" s="28" t="s">
        <v>112</v>
      </c>
      <c r="D1" s="29" t="s">
        <v>113</v>
      </c>
      <c r="G1" s="1"/>
      <c r="I1" s="1" t="s">
        <v>111</v>
      </c>
      <c r="J1" s="1" t="s">
        <v>95</v>
      </c>
    </row>
    <row r="2" spans="1:15" x14ac:dyDescent="0.2">
      <c r="A2" t="s">
        <v>114</v>
      </c>
      <c r="B2" s="30" t="s">
        <v>115</v>
      </c>
      <c r="C2" s="31" t="s">
        <v>116</v>
      </c>
      <c r="D2" s="15">
        <v>10</v>
      </c>
      <c r="G2" s="1" t="s">
        <v>123</v>
      </c>
      <c r="H2" t="s">
        <v>124</v>
      </c>
      <c r="I2" t="s">
        <v>119</v>
      </c>
      <c r="J2">
        <f>MATCH(I2,$B$2:$B$8,0)</f>
        <v>3</v>
      </c>
    </row>
    <row r="3" spans="1:15" x14ac:dyDescent="0.2">
      <c r="A3" t="s">
        <v>114</v>
      </c>
      <c r="B3" s="30" t="s">
        <v>117</v>
      </c>
      <c r="C3" s="31" t="s">
        <v>118</v>
      </c>
      <c r="D3" s="15">
        <v>10</v>
      </c>
      <c r="G3" s="1" t="s">
        <v>125</v>
      </c>
      <c r="H3" t="s">
        <v>126</v>
      </c>
      <c r="I3" t="s">
        <v>119</v>
      </c>
      <c r="J3">
        <f>_xlfn.XMATCH(I3,$B$2:$B$8,0,-1)</f>
        <v>6</v>
      </c>
    </row>
    <row r="4" spans="1:15" x14ac:dyDescent="0.2">
      <c r="A4" t="s">
        <v>114</v>
      </c>
      <c r="B4" s="30" t="s">
        <v>119</v>
      </c>
      <c r="C4" s="31" t="s">
        <v>120</v>
      </c>
      <c r="D4" s="15">
        <v>10</v>
      </c>
      <c r="G4" s="1" t="s">
        <v>125</v>
      </c>
      <c r="H4" t="s">
        <v>127</v>
      </c>
      <c r="I4" t="s">
        <v>128</v>
      </c>
      <c r="J4">
        <f>_xlfn.XMATCH(I4,$B$2:$B$8,2,-1)</f>
        <v>6</v>
      </c>
    </row>
    <row r="5" spans="1:15" x14ac:dyDescent="0.2">
      <c r="A5" t="s">
        <v>121</v>
      </c>
      <c r="B5" s="30" t="s">
        <v>117</v>
      </c>
      <c r="C5" s="31" t="s">
        <v>117</v>
      </c>
      <c r="D5" s="15">
        <v>9.25</v>
      </c>
    </row>
    <row r="6" spans="1:15" x14ac:dyDescent="0.2">
      <c r="A6" t="s">
        <v>121</v>
      </c>
      <c r="B6" s="30" t="s">
        <v>118</v>
      </c>
      <c r="C6" s="31" t="s">
        <v>118</v>
      </c>
      <c r="D6" s="15">
        <v>9.25</v>
      </c>
    </row>
    <row r="7" spans="1:15" x14ac:dyDescent="0.2">
      <c r="A7" t="s">
        <v>122</v>
      </c>
      <c r="B7" s="30" t="s">
        <v>119</v>
      </c>
      <c r="C7" s="31" t="s">
        <v>119</v>
      </c>
      <c r="D7" s="15">
        <v>12.5</v>
      </c>
      <c r="G7" s="1" t="s">
        <v>153</v>
      </c>
      <c r="M7" s="1" t="s">
        <v>111</v>
      </c>
      <c r="N7" s="1" t="s">
        <v>112</v>
      </c>
      <c r="O7" s="1" t="s">
        <v>187</v>
      </c>
    </row>
    <row r="8" spans="1:15" x14ac:dyDescent="0.2">
      <c r="A8" t="s">
        <v>122</v>
      </c>
      <c r="B8" s="30" t="s">
        <v>115</v>
      </c>
      <c r="C8" s="31" t="s">
        <v>117</v>
      </c>
      <c r="D8" s="15">
        <v>12.5</v>
      </c>
      <c r="G8" s="1" t="s">
        <v>111</v>
      </c>
      <c r="H8" t="s">
        <v>117</v>
      </c>
      <c r="I8" s="1" t="s">
        <v>151</v>
      </c>
      <c r="J8" cm="1">
        <f t="array" ref="J8">MATCH(1, ($B$2:$B$8 = H8)*($C$2:$C$8= H9),0)</f>
        <v>2</v>
      </c>
      <c r="K8" s="36" t="s">
        <v>154</v>
      </c>
      <c r="M8" t="b" cm="1">
        <f t="array" ref="M8:M14">($B$2:$B$8 = H8)</f>
        <v>0</v>
      </c>
      <c r="N8" t="b" cm="1">
        <f t="array" ref="N8:N14">($C$2:$C$8 = H9)</f>
        <v>0</v>
      </c>
      <c r="O8" cm="1">
        <f t="array" ref="O8:O14">($B$2:$B$8 = H8)*($C$2:$C$8 = H9)</f>
        <v>0</v>
      </c>
    </row>
    <row r="9" spans="1:15" x14ac:dyDescent="0.2">
      <c r="G9" s="1" t="s">
        <v>112</v>
      </c>
      <c r="H9" t="s">
        <v>118</v>
      </c>
      <c r="I9" s="1" t="s">
        <v>152</v>
      </c>
      <c r="J9" cm="1">
        <f t="array" ref="J9">INDEX(B1:D8,MATCH(1, ($B$2:$B$8 = H8)*($C$2:$C$8= H9),0),3)</f>
        <v>10</v>
      </c>
      <c r="K9" s="36" t="s">
        <v>155</v>
      </c>
      <c r="M9" t="b">
        <v>1</v>
      </c>
      <c r="N9" t="b">
        <v>1</v>
      </c>
      <c r="O9">
        <v>1</v>
      </c>
    </row>
    <row r="10" spans="1:15" x14ac:dyDescent="0.2">
      <c r="M10" t="b">
        <v>0</v>
      </c>
      <c r="N10" t="b">
        <v>0</v>
      </c>
      <c r="O10">
        <v>0</v>
      </c>
    </row>
    <row r="11" spans="1:15" x14ac:dyDescent="0.2">
      <c r="I11" s="1"/>
      <c r="M11" t="b">
        <v>1</v>
      </c>
      <c r="N11" t="b">
        <v>0</v>
      </c>
      <c r="O11">
        <v>0</v>
      </c>
    </row>
    <row r="12" spans="1:15" x14ac:dyDescent="0.2">
      <c r="M12" t="b">
        <v>0</v>
      </c>
      <c r="N12" t="b">
        <v>1</v>
      </c>
      <c r="O12">
        <v>0</v>
      </c>
    </row>
    <row r="13" spans="1:15" x14ac:dyDescent="0.2">
      <c r="M13" t="b">
        <v>0</v>
      </c>
      <c r="N13" t="b">
        <v>0</v>
      </c>
      <c r="O13">
        <v>0</v>
      </c>
    </row>
    <row r="14" spans="1:15" x14ac:dyDescent="0.2">
      <c r="M14" t="b">
        <v>0</v>
      </c>
      <c r="N14" t="b">
        <v>0</v>
      </c>
      <c r="O1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8800-82EB-E044-980E-A606C6DA275A}">
  <dimension ref="A1:L22"/>
  <sheetViews>
    <sheetView topLeftCell="B1" zoomScale="180" zoomScaleNormal="180" workbookViewId="0">
      <selection activeCell="C22" sqref="C22"/>
    </sheetView>
  </sheetViews>
  <sheetFormatPr baseColWidth="10" defaultRowHeight="16" x14ac:dyDescent="0.2"/>
  <cols>
    <col min="2" max="2" width="14" customWidth="1"/>
    <col min="3" max="3" width="13" customWidth="1"/>
  </cols>
  <sheetData>
    <row r="1" spans="1:12" x14ac:dyDescent="0.2">
      <c r="A1" s="1" t="s">
        <v>129</v>
      </c>
      <c r="B1" s="1" t="s">
        <v>130</v>
      </c>
      <c r="C1" s="1" t="s">
        <v>131</v>
      </c>
      <c r="L1" s="1" t="s">
        <v>150</v>
      </c>
    </row>
    <row r="2" spans="1:12" x14ac:dyDescent="0.2">
      <c r="A2" t="s">
        <v>132</v>
      </c>
      <c r="B2" s="33">
        <v>0.05</v>
      </c>
      <c r="C2">
        <v>0</v>
      </c>
    </row>
    <row r="3" spans="1:12" x14ac:dyDescent="0.2">
      <c r="A3" t="s">
        <v>133</v>
      </c>
      <c r="B3" s="33">
        <v>0.08</v>
      </c>
      <c r="C3">
        <v>4000</v>
      </c>
      <c r="H3" s="1" t="s">
        <v>129</v>
      </c>
      <c r="I3" s="1" t="s">
        <v>137</v>
      </c>
    </row>
    <row r="4" spans="1:12" x14ac:dyDescent="0.2">
      <c r="A4" t="s">
        <v>134</v>
      </c>
      <c r="B4" s="33">
        <v>0.1</v>
      </c>
      <c r="C4">
        <v>10000</v>
      </c>
      <c r="H4" s="34" t="s">
        <v>185</v>
      </c>
      <c r="I4" s="32" t="str">
        <f>_xlfn.XLOOKUP(H4,A1:A6,B1:B6,"pas connu",0)</f>
        <v>pas connu</v>
      </c>
      <c r="L4" s="36" t="s">
        <v>138</v>
      </c>
    </row>
    <row r="5" spans="1:12" x14ac:dyDescent="0.2">
      <c r="A5" t="s">
        <v>135</v>
      </c>
      <c r="B5" s="33">
        <v>0.15</v>
      </c>
      <c r="C5">
        <v>15000</v>
      </c>
    </row>
    <row r="6" spans="1:12" x14ac:dyDescent="0.2">
      <c r="A6" t="s">
        <v>136</v>
      </c>
      <c r="B6" s="33">
        <v>0.2</v>
      </c>
      <c r="C6">
        <v>20000</v>
      </c>
      <c r="H6" s="1" t="s">
        <v>131</v>
      </c>
      <c r="I6" s="1" t="s">
        <v>129</v>
      </c>
      <c r="J6" s="1" t="s">
        <v>137</v>
      </c>
    </row>
    <row r="7" spans="1:12" x14ac:dyDescent="0.2">
      <c r="H7" s="35">
        <v>5000</v>
      </c>
      <c r="I7" t="str" cm="1">
        <f t="array" ref="I7:J7">_xlfn.XLOOKUP(H7,C1:C6,A1:B6,,-1)</f>
        <v>Explorer</v>
      </c>
      <c r="J7" s="32">
        <v>0.08</v>
      </c>
      <c r="L7" s="36" t="s">
        <v>139</v>
      </c>
    </row>
    <row r="10" spans="1:12" x14ac:dyDescent="0.2">
      <c r="A10" s="1" t="s">
        <v>140</v>
      </c>
    </row>
    <row r="11" spans="1:12" x14ac:dyDescent="0.2">
      <c r="A11" s="1" t="s">
        <v>132</v>
      </c>
      <c r="B11" s="1" t="s">
        <v>133</v>
      </c>
      <c r="C11" s="1" t="s">
        <v>134</v>
      </c>
      <c r="D11" s="1" t="s">
        <v>135</v>
      </c>
      <c r="E11" s="1" t="s">
        <v>136</v>
      </c>
      <c r="H11" s="1" t="s">
        <v>129</v>
      </c>
      <c r="I11" s="1" t="s">
        <v>148</v>
      </c>
    </row>
    <row r="12" spans="1:12" x14ac:dyDescent="0.2">
      <c r="A12" t="s">
        <v>146</v>
      </c>
      <c r="B12" t="s">
        <v>146</v>
      </c>
      <c r="C12" t="s">
        <v>146</v>
      </c>
      <c r="D12" t="s">
        <v>146</v>
      </c>
      <c r="E12" t="s">
        <v>146</v>
      </c>
      <c r="H12" s="34" t="s">
        <v>135</v>
      </c>
      <c r="I12" t="str" cm="1">
        <f t="array" ref="I12:I16">_xlfn.XLOOKUP(H12,A11:E11,A12:E16,,0)</f>
        <v>réduction</v>
      </c>
      <c r="L12" s="36" t="s">
        <v>147</v>
      </c>
    </row>
    <row r="13" spans="1:12" x14ac:dyDescent="0.2">
      <c r="A13" t="s">
        <v>144</v>
      </c>
      <c r="B13" t="s">
        <v>141</v>
      </c>
      <c r="C13" t="s">
        <v>141</v>
      </c>
      <c r="D13" t="s">
        <v>141</v>
      </c>
      <c r="E13" t="s">
        <v>141</v>
      </c>
      <c r="I13" t="str">
        <v>bon achat</v>
      </c>
    </row>
    <row r="14" spans="1:12" x14ac:dyDescent="0.2">
      <c r="B14" t="s">
        <v>142</v>
      </c>
      <c r="C14" t="s">
        <v>142</v>
      </c>
      <c r="D14" t="s">
        <v>142</v>
      </c>
      <c r="E14" t="s">
        <v>142</v>
      </c>
      <c r="I14" t="str">
        <v>offres partenaires</v>
      </c>
    </row>
    <row r="15" spans="1:12" x14ac:dyDescent="0.2">
      <c r="B15" t="s">
        <v>144</v>
      </c>
      <c r="C15" t="s">
        <v>143</v>
      </c>
      <c r="D15" t="s">
        <v>143</v>
      </c>
      <c r="E15" t="s">
        <v>143</v>
      </c>
      <c r="I15" t="str">
        <v>offres personnalisées</v>
      </c>
    </row>
    <row r="16" spans="1:12" x14ac:dyDescent="0.2">
      <c r="D16" t="s">
        <v>145</v>
      </c>
      <c r="E16" t="s">
        <v>145</v>
      </c>
      <c r="I16" t="str">
        <v>acceuil personnalisé</v>
      </c>
    </row>
    <row r="20" spans="1:9" x14ac:dyDescent="0.2">
      <c r="A20" s="1"/>
    </row>
    <row r="21" spans="1:9" x14ac:dyDescent="0.2">
      <c r="C21" t="s">
        <v>186</v>
      </c>
    </row>
    <row r="22" spans="1:9" x14ac:dyDescent="0.2">
      <c r="C22" t="str" cm="1">
        <f t="array" ref="C22:I22">_xlfn.XLOOKUP("Nice",[1]ListeStages!$D:$D,[1]ListeStages!$A:$G,"????",0)</f>
        <v>JET SKI</v>
      </c>
      <c r="D22" s="48">
        <v>42742</v>
      </c>
      <c r="E22">
        <v>3</v>
      </c>
      <c r="F22" t="str">
        <v>NICE</v>
      </c>
      <c r="G22">
        <v>6</v>
      </c>
      <c r="H22">
        <v>3</v>
      </c>
      <c r="I22">
        <v>1008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131E-B550-1B4E-8F9C-FB164D916352}">
  <dimension ref="A1:T85"/>
  <sheetViews>
    <sheetView workbookViewId="0">
      <selection activeCell="C9" sqref="C9"/>
    </sheetView>
  </sheetViews>
  <sheetFormatPr baseColWidth="10" defaultRowHeight="16" x14ac:dyDescent="0.2"/>
  <cols>
    <col min="1" max="1" width="12.1640625" customWidth="1"/>
    <col min="2" max="2" width="17.6640625" customWidth="1"/>
    <col min="3" max="3" width="15.83203125" customWidth="1"/>
    <col min="4" max="4" width="13.1640625" customWidth="1"/>
    <col min="5" max="5" width="12.5" customWidth="1"/>
    <col min="6" max="6" width="13.83203125" customWidth="1"/>
    <col min="18" max="18" width="18.6640625" customWidth="1"/>
    <col min="20" max="20" width="16.6640625" customWidth="1"/>
  </cols>
  <sheetData>
    <row r="1" spans="1:20" ht="32" x14ac:dyDescent="0.2">
      <c r="A1" s="39" t="s">
        <v>156</v>
      </c>
      <c r="B1" s="39" t="s">
        <v>157</v>
      </c>
      <c r="C1" s="39" t="s">
        <v>158</v>
      </c>
      <c r="D1" s="39" t="s">
        <v>159</v>
      </c>
      <c r="E1" s="39" t="s">
        <v>160</v>
      </c>
      <c r="F1" s="39" t="s">
        <v>161</v>
      </c>
    </row>
    <row r="2" spans="1:20" x14ac:dyDescent="0.2">
      <c r="A2" s="40">
        <v>40546</v>
      </c>
      <c r="B2" s="34" t="s">
        <v>162</v>
      </c>
      <c r="C2" s="34" t="s">
        <v>163</v>
      </c>
      <c r="D2" s="34" t="s">
        <v>164</v>
      </c>
      <c r="E2" s="34" t="s">
        <v>165</v>
      </c>
      <c r="F2" s="41">
        <v>560</v>
      </c>
    </row>
    <row r="3" spans="1:20" ht="19" customHeight="1" x14ac:dyDescent="0.2">
      <c r="A3" s="40">
        <v>40546</v>
      </c>
      <c r="B3" s="34" t="s">
        <v>162</v>
      </c>
      <c r="C3" s="34" t="s">
        <v>169</v>
      </c>
      <c r="D3" s="34" t="s">
        <v>170</v>
      </c>
      <c r="E3" s="34" t="s">
        <v>168</v>
      </c>
      <c r="F3" s="41">
        <v>505</v>
      </c>
    </row>
    <row r="4" spans="1:20" ht="20" customHeight="1" x14ac:dyDescent="0.2">
      <c r="A4" s="40">
        <v>40546</v>
      </c>
      <c r="B4" s="34" t="s">
        <v>162</v>
      </c>
      <c r="C4" s="34" t="s">
        <v>171</v>
      </c>
      <c r="D4" s="34" t="s">
        <v>172</v>
      </c>
      <c r="E4" s="34" t="s">
        <v>168</v>
      </c>
      <c r="F4" s="41">
        <v>320</v>
      </c>
      <c r="L4" s="39" t="s">
        <v>160</v>
      </c>
      <c r="O4" s="39" t="s">
        <v>156</v>
      </c>
      <c r="P4" s="39" t="s">
        <v>157</v>
      </c>
      <c r="Q4" s="39" t="s">
        <v>158</v>
      </c>
      <c r="R4" s="39" t="s">
        <v>159</v>
      </c>
      <c r="S4" s="39" t="s">
        <v>160</v>
      </c>
      <c r="T4" s="39" t="s">
        <v>161</v>
      </c>
    </row>
    <row r="5" spans="1:20" x14ac:dyDescent="0.2">
      <c r="A5" s="40">
        <v>40547</v>
      </c>
      <c r="B5" s="34" t="s">
        <v>162</v>
      </c>
      <c r="C5" s="34" t="s">
        <v>169</v>
      </c>
      <c r="D5" s="34" t="s">
        <v>172</v>
      </c>
      <c r="E5" s="34" t="s">
        <v>175</v>
      </c>
      <c r="F5" s="41">
        <v>245</v>
      </c>
    </row>
    <row r="6" spans="1:20" x14ac:dyDescent="0.2">
      <c r="A6" s="40">
        <v>40548</v>
      </c>
      <c r="B6" s="34" t="s">
        <v>162</v>
      </c>
      <c r="C6" s="34" t="s">
        <v>169</v>
      </c>
      <c r="D6" s="34" t="s">
        <v>170</v>
      </c>
      <c r="E6" s="34" t="s">
        <v>165</v>
      </c>
      <c r="F6" s="41">
        <v>430</v>
      </c>
    </row>
    <row r="7" spans="1:20" x14ac:dyDescent="0.2">
      <c r="A7" s="40">
        <v>40549</v>
      </c>
      <c r="B7" s="34" t="s">
        <v>162</v>
      </c>
      <c r="C7" s="34" t="s">
        <v>163</v>
      </c>
      <c r="D7" s="34" t="s">
        <v>170</v>
      </c>
      <c r="E7" s="34" t="s">
        <v>165</v>
      </c>
      <c r="F7" s="41">
        <v>700</v>
      </c>
    </row>
    <row r="8" spans="1:20" x14ac:dyDescent="0.2">
      <c r="A8" s="40">
        <v>40549</v>
      </c>
      <c r="B8" s="34" t="s">
        <v>162</v>
      </c>
      <c r="C8" s="34" t="s">
        <v>169</v>
      </c>
      <c r="D8" s="34" t="s">
        <v>170</v>
      </c>
      <c r="E8" s="34" t="s">
        <v>175</v>
      </c>
      <c r="F8" s="41">
        <v>625</v>
      </c>
    </row>
    <row r="9" spans="1:20" x14ac:dyDescent="0.2">
      <c r="A9" s="40">
        <v>40549</v>
      </c>
      <c r="B9" s="34" t="s">
        <v>162</v>
      </c>
      <c r="C9" s="34" t="s">
        <v>171</v>
      </c>
      <c r="D9" s="34" t="s">
        <v>164</v>
      </c>
      <c r="E9" s="34" t="s">
        <v>175</v>
      </c>
      <c r="F9" s="41">
        <v>428</v>
      </c>
    </row>
    <row r="10" spans="1:20" x14ac:dyDescent="0.2">
      <c r="A10" s="40">
        <v>40549</v>
      </c>
      <c r="B10" s="34" t="s">
        <v>162</v>
      </c>
      <c r="C10" s="34" t="s">
        <v>171</v>
      </c>
      <c r="D10" s="34" t="s">
        <v>164</v>
      </c>
      <c r="E10" s="34" t="s">
        <v>168</v>
      </c>
      <c r="F10" s="41">
        <v>320</v>
      </c>
    </row>
    <row r="11" spans="1:20" x14ac:dyDescent="0.2">
      <c r="A11" s="40">
        <v>40550</v>
      </c>
      <c r="B11" s="34" t="s">
        <v>162</v>
      </c>
      <c r="C11" s="34" t="s">
        <v>169</v>
      </c>
      <c r="D11" s="34" t="s">
        <v>172</v>
      </c>
      <c r="E11" s="34" t="s">
        <v>175</v>
      </c>
      <c r="F11" s="41">
        <v>306</v>
      </c>
    </row>
    <row r="12" spans="1:20" x14ac:dyDescent="0.2">
      <c r="A12" s="40">
        <v>40553</v>
      </c>
      <c r="B12" s="34" t="s">
        <v>162</v>
      </c>
      <c r="C12" s="34" t="s">
        <v>169</v>
      </c>
      <c r="D12" s="34" t="s">
        <v>164</v>
      </c>
      <c r="E12" s="34" t="s">
        <v>165</v>
      </c>
      <c r="F12" s="41">
        <v>537</v>
      </c>
    </row>
    <row r="13" spans="1:20" x14ac:dyDescent="0.2">
      <c r="A13" s="40">
        <v>40553</v>
      </c>
      <c r="B13" s="34" t="s">
        <v>162</v>
      </c>
      <c r="C13" s="34" t="s">
        <v>171</v>
      </c>
      <c r="D13" s="34" t="s">
        <v>170</v>
      </c>
      <c r="E13" s="34" t="s">
        <v>165</v>
      </c>
      <c r="F13" s="41">
        <v>535</v>
      </c>
    </row>
    <row r="14" spans="1:20" x14ac:dyDescent="0.2">
      <c r="A14" s="40">
        <v>40555</v>
      </c>
      <c r="B14" s="34" t="s">
        <v>162</v>
      </c>
      <c r="C14" s="34" t="s">
        <v>163</v>
      </c>
      <c r="D14" s="34" t="s">
        <v>164</v>
      </c>
      <c r="E14" s="34" t="s">
        <v>165</v>
      </c>
      <c r="F14" s="41">
        <v>560</v>
      </c>
    </row>
    <row r="15" spans="1:20" x14ac:dyDescent="0.2">
      <c r="A15" s="40">
        <v>40555</v>
      </c>
      <c r="B15" s="34" t="s">
        <v>162</v>
      </c>
      <c r="C15" s="34" t="s">
        <v>171</v>
      </c>
      <c r="D15" s="34" t="s">
        <v>164</v>
      </c>
      <c r="E15" s="34" t="s">
        <v>168</v>
      </c>
      <c r="F15" s="41">
        <v>320</v>
      </c>
    </row>
    <row r="16" spans="1:20" x14ac:dyDescent="0.2">
      <c r="A16" s="40">
        <v>40556</v>
      </c>
      <c r="B16" s="34" t="s">
        <v>162</v>
      </c>
      <c r="C16" s="34" t="s">
        <v>169</v>
      </c>
      <c r="D16" s="34" t="s">
        <v>164</v>
      </c>
      <c r="E16" s="34" t="s">
        <v>168</v>
      </c>
      <c r="F16" s="41">
        <v>505</v>
      </c>
    </row>
    <row r="17" spans="1:6" x14ac:dyDescent="0.2">
      <c r="A17" s="40">
        <v>40556</v>
      </c>
      <c r="B17" s="34" t="s">
        <v>162</v>
      </c>
      <c r="C17" s="34" t="s">
        <v>169</v>
      </c>
      <c r="D17" s="34" t="s">
        <v>170</v>
      </c>
      <c r="E17" s="34" t="s">
        <v>175</v>
      </c>
      <c r="F17" s="41">
        <v>245</v>
      </c>
    </row>
    <row r="18" spans="1:6" x14ac:dyDescent="0.2">
      <c r="A18" s="40">
        <v>40556</v>
      </c>
      <c r="B18" s="34" t="s">
        <v>162</v>
      </c>
      <c r="C18" s="34" t="s">
        <v>169</v>
      </c>
      <c r="D18" s="34" t="s">
        <v>164</v>
      </c>
      <c r="E18" s="34" t="s">
        <v>165</v>
      </c>
      <c r="F18" s="41">
        <v>430</v>
      </c>
    </row>
    <row r="19" spans="1:6" x14ac:dyDescent="0.2">
      <c r="A19" s="40">
        <v>40560</v>
      </c>
      <c r="B19" s="34" t="s">
        <v>162</v>
      </c>
      <c r="C19" s="34" t="s">
        <v>169</v>
      </c>
      <c r="D19" s="34" t="s">
        <v>164</v>
      </c>
      <c r="E19" s="34" t="s">
        <v>175</v>
      </c>
      <c r="F19" s="41">
        <v>428</v>
      </c>
    </row>
    <row r="20" spans="1:6" x14ac:dyDescent="0.2">
      <c r="A20" s="40">
        <v>40560</v>
      </c>
      <c r="B20" s="34" t="s">
        <v>162</v>
      </c>
      <c r="C20" s="34" t="s">
        <v>171</v>
      </c>
      <c r="D20" s="34" t="s">
        <v>172</v>
      </c>
      <c r="E20" s="34" t="s">
        <v>165</v>
      </c>
      <c r="F20" s="41">
        <v>320</v>
      </c>
    </row>
    <row r="21" spans="1:6" x14ac:dyDescent="0.2">
      <c r="A21" s="40">
        <v>40561</v>
      </c>
      <c r="B21" s="34" t="s">
        <v>162</v>
      </c>
      <c r="C21" s="34" t="s">
        <v>163</v>
      </c>
      <c r="D21" s="34" t="s">
        <v>170</v>
      </c>
      <c r="E21" s="34" t="s">
        <v>165</v>
      </c>
      <c r="F21" s="41">
        <v>700</v>
      </c>
    </row>
    <row r="22" spans="1:6" x14ac:dyDescent="0.2">
      <c r="A22" s="40">
        <v>40562</v>
      </c>
      <c r="B22" s="34" t="s">
        <v>162</v>
      </c>
      <c r="C22" s="34" t="s">
        <v>169</v>
      </c>
      <c r="D22" s="34" t="s">
        <v>164</v>
      </c>
      <c r="E22" s="34" t="s">
        <v>175</v>
      </c>
      <c r="F22" s="41">
        <v>625</v>
      </c>
    </row>
    <row r="23" spans="1:6" x14ac:dyDescent="0.2">
      <c r="A23" s="40">
        <v>40562</v>
      </c>
      <c r="B23" s="34" t="s">
        <v>162</v>
      </c>
      <c r="C23" s="34" t="s">
        <v>169</v>
      </c>
      <c r="D23" s="34" t="s">
        <v>172</v>
      </c>
      <c r="E23" s="34" t="s">
        <v>165</v>
      </c>
      <c r="F23" s="41">
        <v>306</v>
      </c>
    </row>
    <row r="24" spans="1:6" x14ac:dyDescent="0.2">
      <c r="A24" s="45">
        <v>40563</v>
      </c>
      <c r="B24" s="46" t="s">
        <v>162</v>
      </c>
      <c r="C24" s="46" t="s">
        <v>169</v>
      </c>
      <c r="D24" s="46" t="s">
        <v>164</v>
      </c>
      <c r="E24" s="46" t="s">
        <v>165</v>
      </c>
      <c r="F24" s="47">
        <v>537</v>
      </c>
    </row>
    <row r="25" spans="1:6" x14ac:dyDescent="0.2">
      <c r="A25" s="42">
        <v>40564</v>
      </c>
      <c r="B25" s="43" t="s">
        <v>162</v>
      </c>
      <c r="C25" s="43" t="s">
        <v>171</v>
      </c>
      <c r="D25" s="43" t="s">
        <v>172</v>
      </c>
      <c r="E25" s="43" t="s">
        <v>175</v>
      </c>
      <c r="F25" s="44">
        <v>535</v>
      </c>
    </row>
    <row r="26" spans="1:6" x14ac:dyDescent="0.2">
      <c r="A26" s="40">
        <v>40546</v>
      </c>
      <c r="B26" s="34" t="s">
        <v>173</v>
      </c>
      <c r="C26" s="34" t="s">
        <v>171</v>
      </c>
      <c r="D26" s="34" t="s">
        <v>174</v>
      </c>
      <c r="E26" s="34" t="s">
        <v>175</v>
      </c>
      <c r="F26" s="41">
        <v>230</v>
      </c>
    </row>
    <row r="27" spans="1:6" x14ac:dyDescent="0.2">
      <c r="A27" s="40">
        <v>40547</v>
      </c>
      <c r="B27" s="34" t="s">
        <v>173</v>
      </c>
      <c r="C27" s="34" t="s">
        <v>171</v>
      </c>
      <c r="D27" s="34" t="s">
        <v>178</v>
      </c>
      <c r="E27" s="34" t="s">
        <v>175</v>
      </c>
      <c r="F27" s="41">
        <v>253</v>
      </c>
    </row>
    <row r="28" spans="1:6" x14ac:dyDescent="0.2">
      <c r="A28" s="40">
        <v>40548</v>
      </c>
      <c r="B28" s="34" t="s">
        <v>173</v>
      </c>
      <c r="C28" s="34" t="s">
        <v>163</v>
      </c>
      <c r="D28" s="34" t="s">
        <v>174</v>
      </c>
      <c r="E28" s="34" t="s">
        <v>175</v>
      </c>
      <c r="F28" s="41">
        <v>500</v>
      </c>
    </row>
    <row r="29" spans="1:6" x14ac:dyDescent="0.2">
      <c r="A29" s="40">
        <v>40548</v>
      </c>
      <c r="B29" s="34" t="s">
        <v>173</v>
      </c>
      <c r="C29" s="34" t="s">
        <v>169</v>
      </c>
      <c r="D29" s="34" t="s">
        <v>178</v>
      </c>
      <c r="E29" s="34" t="s">
        <v>175</v>
      </c>
      <c r="F29" s="41">
        <v>330</v>
      </c>
    </row>
    <row r="30" spans="1:6" x14ac:dyDescent="0.2">
      <c r="A30" s="40">
        <v>40549</v>
      </c>
      <c r="B30" s="34" t="s">
        <v>173</v>
      </c>
      <c r="C30" s="34" t="s">
        <v>163</v>
      </c>
      <c r="D30" s="34" t="s">
        <v>174</v>
      </c>
      <c r="E30" s="34" t="s">
        <v>168</v>
      </c>
      <c r="F30" s="41">
        <v>580</v>
      </c>
    </row>
    <row r="31" spans="1:6" x14ac:dyDescent="0.2">
      <c r="A31" s="40">
        <v>40549</v>
      </c>
      <c r="B31" s="34" t="s">
        <v>173</v>
      </c>
      <c r="C31" s="34" t="s">
        <v>171</v>
      </c>
      <c r="D31" s="34" t="s">
        <v>178</v>
      </c>
      <c r="E31" s="34" t="s">
        <v>165</v>
      </c>
      <c r="F31" s="41">
        <v>245</v>
      </c>
    </row>
    <row r="32" spans="1:6" x14ac:dyDescent="0.2">
      <c r="A32" s="40">
        <v>40549</v>
      </c>
      <c r="B32" s="34" t="s">
        <v>173</v>
      </c>
      <c r="C32" s="34" t="s">
        <v>171</v>
      </c>
      <c r="D32" s="34" t="s">
        <v>174</v>
      </c>
      <c r="E32" s="34" t="s">
        <v>175</v>
      </c>
      <c r="F32" s="41">
        <v>285</v>
      </c>
    </row>
    <row r="33" spans="1:6" x14ac:dyDescent="0.2">
      <c r="A33" s="40">
        <v>40550</v>
      </c>
      <c r="B33" s="34" t="s">
        <v>173</v>
      </c>
      <c r="C33" s="34" t="s">
        <v>171</v>
      </c>
      <c r="D33" s="34" t="s">
        <v>178</v>
      </c>
      <c r="E33" s="34" t="s">
        <v>175</v>
      </c>
      <c r="F33" s="41">
        <v>312</v>
      </c>
    </row>
    <row r="34" spans="1:6" x14ac:dyDescent="0.2">
      <c r="A34" s="40">
        <v>40553</v>
      </c>
      <c r="B34" s="34" t="s">
        <v>173</v>
      </c>
      <c r="C34" s="34" t="s">
        <v>163</v>
      </c>
      <c r="D34" s="34" t="s">
        <v>174</v>
      </c>
      <c r="E34" s="34" t="s">
        <v>175</v>
      </c>
      <c r="F34" s="41">
        <v>625</v>
      </c>
    </row>
    <row r="35" spans="1:6" x14ac:dyDescent="0.2">
      <c r="A35" s="40">
        <v>40553</v>
      </c>
      <c r="B35" s="34" t="s">
        <v>173</v>
      </c>
      <c r="C35" s="34" t="s">
        <v>163</v>
      </c>
      <c r="D35" s="34" t="s">
        <v>178</v>
      </c>
      <c r="E35" s="34" t="s">
        <v>165</v>
      </c>
      <c r="F35" s="41">
        <v>725</v>
      </c>
    </row>
    <row r="36" spans="1:6" x14ac:dyDescent="0.2">
      <c r="A36" s="40">
        <v>40553</v>
      </c>
      <c r="B36" s="34" t="s">
        <v>173</v>
      </c>
      <c r="C36" s="34" t="s">
        <v>169</v>
      </c>
      <c r="D36" s="34" t="s">
        <v>174</v>
      </c>
      <c r="E36" s="34" t="s">
        <v>175</v>
      </c>
      <c r="F36" s="41">
        <v>412</v>
      </c>
    </row>
    <row r="37" spans="1:6" x14ac:dyDescent="0.2">
      <c r="A37" s="40">
        <v>40553</v>
      </c>
      <c r="B37" s="34" t="s">
        <v>173</v>
      </c>
      <c r="C37" s="34" t="s">
        <v>171</v>
      </c>
      <c r="D37" s="34" t="s">
        <v>174</v>
      </c>
      <c r="E37" s="34" t="s">
        <v>168</v>
      </c>
      <c r="F37" s="41">
        <v>306</v>
      </c>
    </row>
    <row r="38" spans="1:6" x14ac:dyDescent="0.2">
      <c r="A38" s="40">
        <v>40555</v>
      </c>
      <c r="B38" s="34" t="s">
        <v>173</v>
      </c>
      <c r="C38" s="34" t="s">
        <v>171</v>
      </c>
      <c r="D38" s="34" t="s">
        <v>174</v>
      </c>
      <c r="E38" s="34" t="s">
        <v>175</v>
      </c>
      <c r="F38" s="41">
        <v>230</v>
      </c>
    </row>
    <row r="39" spans="1:6" x14ac:dyDescent="0.2">
      <c r="A39" s="40">
        <v>40556</v>
      </c>
      <c r="B39" s="34" t="s">
        <v>173</v>
      </c>
      <c r="C39" s="34" t="s">
        <v>171</v>
      </c>
      <c r="D39" s="34" t="s">
        <v>174</v>
      </c>
      <c r="E39" s="34" t="s">
        <v>175</v>
      </c>
      <c r="F39" s="41">
        <v>253</v>
      </c>
    </row>
    <row r="40" spans="1:6" x14ac:dyDescent="0.2">
      <c r="A40" s="40">
        <v>40556</v>
      </c>
      <c r="B40" s="34" t="s">
        <v>173</v>
      </c>
      <c r="C40" s="34" t="s">
        <v>171</v>
      </c>
      <c r="D40" s="34" t="s">
        <v>178</v>
      </c>
      <c r="E40" s="34" t="s">
        <v>165</v>
      </c>
      <c r="F40" s="41">
        <v>640</v>
      </c>
    </row>
    <row r="41" spans="1:6" x14ac:dyDescent="0.2">
      <c r="A41" s="40">
        <v>40557</v>
      </c>
      <c r="B41" s="34" t="s">
        <v>173</v>
      </c>
      <c r="C41" s="34" t="s">
        <v>163</v>
      </c>
      <c r="D41" s="34" t="s">
        <v>174</v>
      </c>
      <c r="E41" s="34" t="s">
        <v>175</v>
      </c>
      <c r="F41" s="41">
        <v>500</v>
      </c>
    </row>
    <row r="42" spans="1:6" x14ac:dyDescent="0.2">
      <c r="A42" s="40">
        <v>40557</v>
      </c>
      <c r="B42" s="34" t="s">
        <v>173</v>
      </c>
      <c r="C42" s="34" t="s">
        <v>163</v>
      </c>
      <c r="D42" s="34" t="s">
        <v>182</v>
      </c>
      <c r="E42" s="34" t="s">
        <v>168</v>
      </c>
      <c r="F42" s="41">
        <v>580</v>
      </c>
    </row>
    <row r="43" spans="1:6" x14ac:dyDescent="0.2">
      <c r="A43" s="40">
        <v>40557</v>
      </c>
      <c r="B43" s="34" t="s">
        <v>173</v>
      </c>
      <c r="C43" s="34" t="s">
        <v>169</v>
      </c>
      <c r="D43" s="34" t="s">
        <v>182</v>
      </c>
      <c r="E43" s="34" t="s">
        <v>175</v>
      </c>
      <c r="F43" s="41">
        <v>330</v>
      </c>
    </row>
    <row r="44" spans="1:6" x14ac:dyDescent="0.2">
      <c r="A44" s="42">
        <v>40557</v>
      </c>
      <c r="B44" s="43" t="s">
        <v>173</v>
      </c>
      <c r="C44" s="43" t="s">
        <v>171</v>
      </c>
      <c r="D44" s="43" t="s">
        <v>174</v>
      </c>
      <c r="E44" s="43" t="s">
        <v>168</v>
      </c>
      <c r="F44" s="44">
        <v>428</v>
      </c>
    </row>
    <row r="45" spans="1:6" x14ac:dyDescent="0.2">
      <c r="A45" s="40">
        <v>40560</v>
      </c>
      <c r="B45" s="34" t="s">
        <v>173</v>
      </c>
      <c r="C45" s="34" t="s">
        <v>171</v>
      </c>
      <c r="D45" s="34" t="s">
        <v>174</v>
      </c>
      <c r="E45" s="34" t="s">
        <v>175</v>
      </c>
      <c r="F45" s="41">
        <v>285</v>
      </c>
    </row>
    <row r="46" spans="1:6" x14ac:dyDescent="0.2">
      <c r="A46" s="40">
        <v>40562</v>
      </c>
      <c r="B46" s="34" t="s">
        <v>173</v>
      </c>
      <c r="C46" s="34" t="s">
        <v>171</v>
      </c>
      <c r="D46" s="34" t="s">
        <v>174</v>
      </c>
      <c r="E46" s="34" t="s">
        <v>175</v>
      </c>
      <c r="F46" s="41">
        <v>312</v>
      </c>
    </row>
    <row r="47" spans="1:6" x14ac:dyDescent="0.2">
      <c r="A47" s="40">
        <v>40564</v>
      </c>
      <c r="B47" s="34" t="s">
        <v>173</v>
      </c>
      <c r="C47" s="34" t="s">
        <v>163</v>
      </c>
      <c r="D47" s="34" t="s">
        <v>178</v>
      </c>
      <c r="E47" s="34" t="s">
        <v>168</v>
      </c>
      <c r="F47" s="41">
        <v>625</v>
      </c>
    </row>
    <row r="48" spans="1:6" x14ac:dyDescent="0.2">
      <c r="A48" s="42">
        <v>40564</v>
      </c>
      <c r="B48" s="43" t="s">
        <v>173</v>
      </c>
      <c r="C48" s="43" t="s">
        <v>163</v>
      </c>
      <c r="D48" s="43" t="s">
        <v>174</v>
      </c>
      <c r="E48" s="43" t="s">
        <v>175</v>
      </c>
      <c r="F48" s="44">
        <v>725</v>
      </c>
    </row>
    <row r="49" spans="1:6" x14ac:dyDescent="0.2">
      <c r="A49" s="40">
        <v>40564</v>
      </c>
      <c r="B49" s="34" t="s">
        <v>173</v>
      </c>
      <c r="C49" s="34" t="s">
        <v>169</v>
      </c>
      <c r="D49" s="34" t="s">
        <v>174</v>
      </c>
      <c r="E49" s="34" t="s">
        <v>165</v>
      </c>
      <c r="F49" s="41">
        <v>412</v>
      </c>
    </row>
    <row r="50" spans="1:6" x14ac:dyDescent="0.2">
      <c r="A50" s="40">
        <v>40564</v>
      </c>
      <c r="B50" s="34" t="s">
        <v>173</v>
      </c>
      <c r="C50" s="34" t="s">
        <v>171</v>
      </c>
      <c r="D50" s="34" t="s">
        <v>182</v>
      </c>
      <c r="E50" s="34" t="s">
        <v>175</v>
      </c>
      <c r="F50" s="41">
        <v>306</v>
      </c>
    </row>
    <row r="51" spans="1:6" x14ac:dyDescent="0.2">
      <c r="A51" s="40">
        <v>40546</v>
      </c>
      <c r="B51" s="34" t="s">
        <v>166</v>
      </c>
      <c r="C51" s="34" t="s">
        <v>163</v>
      </c>
      <c r="D51" s="34" t="s">
        <v>167</v>
      </c>
      <c r="E51" s="34" t="s">
        <v>168</v>
      </c>
      <c r="F51" s="41">
        <v>604</v>
      </c>
    </row>
    <row r="52" spans="1:6" x14ac:dyDescent="0.2">
      <c r="A52" s="40">
        <v>40546</v>
      </c>
      <c r="B52" s="34" t="s">
        <v>166</v>
      </c>
      <c r="C52" s="34" t="s">
        <v>171</v>
      </c>
      <c r="D52" s="34" t="s">
        <v>167</v>
      </c>
      <c r="E52" s="34" t="s">
        <v>175</v>
      </c>
      <c r="F52" s="41">
        <v>125</v>
      </c>
    </row>
    <row r="53" spans="1:6" x14ac:dyDescent="0.2">
      <c r="A53" s="40">
        <v>40546</v>
      </c>
      <c r="B53" s="34" t="s">
        <v>166</v>
      </c>
      <c r="C53" s="34" t="s">
        <v>171</v>
      </c>
      <c r="D53" s="34" t="s">
        <v>176</v>
      </c>
      <c r="E53" s="34" t="s">
        <v>175</v>
      </c>
      <c r="F53" s="41">
        <v>494</v>
      </c>
    </row>
    <row r="54" spans="1:6" x14ac:dyDescent="0.2">
      <c r="A54" s="40">
        <v>40547</v>
      </c>
      <c r="B54" s="34" t="s">
        <v>166</v>
      </c>
      <c r="C54" s="34" t="s">
        <v>163</v>
      </c>
      <c r="D54" s="34" t="s">
        <v>177</v>
      </c>
      <c r="E54" s="34" t="s">
        <v>165</v>
      </c>
      <c r="F54" s="41">
        <v>640</v>
      </c>
    </row>
    <row r="55" spans="1:6" x14ac:dyDescent="0.2">
      <c r="A55" s="40">
        <v>40547</v>
      </c>
      <c r="B55" s="34" t="s">
        <v>166</v>
      </c>
      <c r="C55" s="34" t="s">
        <v>169</v>
      </c>
      <c r="D55" s="34" t="s">
        <v>167</v>
      </c>
      <c r="E55" s="34" t="s">
        <v>175</v>
      </c>
      <c r="F55" s="41">
        <v>560</v>
      </c>
    </row>
    <row r="56" spans="1:6" x14ac:dyDescent="0.2">
      <c r="A56" s="40">
        <v>40547</v>
      </c>
      <c r="B56" s="34" t="s">
        <v>166</v>
      </c>
      <c r="C56" s="34" t="s">
        <v>171</v>
      </c>
      <c r="D56" s="34" t="s">
        <v>167</v>
      </c>
      <c r="E56" s="34" t="s">
        <v>175</v>
      </c>
      <c r="F56" s="41">
        <v>240</v>
      </c>
    </row>
    <row r="57" spans="1:6" x14ac:dyDescent="0.2">
      <c r="A57" s="40">
        <v>40548</v>
      </c>
      <c r="B57" s="34" t="s">
        <v>166</v>
      </c>
      <c r="C57" s="34" t="s">
        <v>171</v>
      </c>
      <c r="D57" s="34" t="s">
        <v>167</v>
      </c>
      <c r="E57" s="34" t="s">
        <v>168</v>
      </c>
      <c r="F57" s="41">
        <v>290</v>
      </c>
    </row>
    <row r="58" spans="1:6" x14ac:dyDescent="0.2">
      <c r="A58" s="40">
        <v>40548</v>
      </c>
      <c r="B58" s="34" t="s">
        <v>166</v>
      </c>
      <c r="C58" s="34" t="s">
        <v>171</v>
      </c>
      <c r="D58" s="34" t="s">
        <v>176</v>
      </c>
      <c r="E58" s="34" t="s">
        <v>165</v>
      </c>
      <c r="F58" s="41">
        <v>280</v>
      </c>
    </row>
    <row r="59" spans="1:6" x14ac:dyDescent="0.2">
      <c r="A59" s="40">
        <v>40549</v>
      </c>
      <c r="B59" s="34" t="s">
        <v>166</v>
      </c>
      <c r="C59" s="34" t="s">
        <v>169</v>
      </c>
      <c r="D59" s="34" t="s">
        <v>177</v>
      </c>
      <c r="E59" s="34" t="s">
        <v>175</v>
      </c>
      <c r="F59" s="41">
        <v>620</v>
      </c>
    </row>
    <row r="60" spans="1:6" x14ac:dyDescent="0.2">
      <c r="A60" s="40">
        <v>40549</v>
      </c>
      <c r="B60" s="34" t="s">
        <v>166</v>
      </c>
      <c r="C60" s="34" t="s">
        <v>169</v>
      </c>
      <c r="D60" s="34" t="s">
        <v>167</v>
      </c>
      <c r="E60" s="34" t="s">
        <v>175</v>
      </c>
      <c r="F60" s="41">
        <v>428</v>
      </c>
    </row>
    <row r="61" spans="1:6" x14ac:dyDescent="0.2">
      <c r="A61" s="40">
        <v>40549</v>
      </c>
      <c r="B61" s="34" t="s">
        <v>166</v>
      </c>
      <c r="C61" s="34" t="s">
        <v>171</v>
      </c>
      <c r="D61" s="34" t="s">
        <v>176</v>
      </c>
      <c r="E61" s="34" t="s">
        <v>175</v>
      </c>
      <c r="F61" s="41">
        <v>125</v>
      </c>
    </row>
    <row r="62" spans="1:6" x14ac:dyDescent="0.2">
      <c r="A62" s="40">
        <v>40549</v>
      </c>
      <c r="B62" s="34" t="s">
        <v>166</v>
      </c>
      <c r="C62" s="34" t="s">
        <v>171</v>
      </c>
      <c r="D62" s="34" t="s">
        <v>167</v>
      </c>
      <c r="E62" s="34" t="s">
        <v>175</v>
      </c>
      <c r="F62" s="41">
        <v>612</v>
      </c>
    </row>
    <row r="63" spans="1:6" x14ac:dyDescent="0.2">
      <c r="A63" s="40">
        <v>40550</v>
      </c>
      <c r="B63" s="34" t="s">
        <v>166</v>
      </c>
      <c r="C63" s="34" t="s">
        <v>169</v>
      </c>
      <c r="D63" s="34" t="s">
        <v>167</v>
      </c>
      <c r="E63" s="34" t="s">
        <v>175</v>
      </c>
      <c r="F63" s="41">
        <v>700</v>
      </c>
    </row>
    <row r="64" spans="1:6" x14ac:dyDescent="0.2">
      <c r="A64" s="40">
        <v>40550</v>
      </c>
      <c r="B64" s="34" t="s">
        <v>166</v>
      </c>
      <c r="C64" s="34" t="s">
        <v>171</v>
      </c>
      <c r="D64" s="34" t="s">
        <v>167</v>
      </c>
      <c r="E64" s="34" t="s">
        <v>165</v>
      </c>
      <c r="F64" s="41">
        <v>800</v>
      </c>
    </row>
    <row r="65" spans="1:6" x14ac:dyDescent="0.2">
      <c r="A65" s="40">
        <v>40550</v>
      </c>
      <c r="B65" s="34" t="s">
        <v>166</v>
      </c>
      <c r="C65" s="34" t="s">
        <v>171</v>
      </c>
      <c r="D65" s="34" t="s">
        <v>177</v>
      </c>
      <c r="E65" s="34" t="s">
        <v>165</v>
      </c>
      <c r="F65" s="41">
        <v>300</v>
      </c>
    </row>
    <row r="66" spans="1:6" x14ac:dyDescent="0.2">
      <c r="A66" s="40">
        <v>40553</v>
      </c>
      <c r="B66" s="34" t="s">
        <v>166</v>
      </c>
      <c r="C66" s="34" t="s">
        <v>163</v>
      </c>
      <c r="D66" s="34" t="s">
        <v>167</v>
      </c>
      <c r="E66" s="34" t="s">
        <v>175</v>
      </c>
      <c r="F66" s="41">
        <v>630</v>
      </c>
    </row>
    <row r="67" spans="1:6" x14ac:dyDescent="0.2">
      <c r="A67" s="40">
        <v>40553</v>
      </c>
      <c r="B67" s="34" t="s">
        <v>166</v>
      </c>
      <c r="C67" s="34" t="s">
        <v>169</v>
      </c>
      <c r="D67" s="34" t="s">
        <v>167</v>
      </c>
      <c r="E67" s="34" t="s">
        <v>175</v>
      </c>
      <c r="F67" s="41">
        <v>775</v>
      </c>
    </row>
    <row r="68" spans="1:6" x14ac:dyDescent="0.2">
      <c r="A68" s="40">
        <v>40553</v>
      </c>
      <c r="B68" s="34" t="s">
        <v>166</v>
      </c>
      <c r="C68" s="34" t="s">
        <v>171</v>
      </c>
      <c r="D68" s="34" t="s">
        <v>167</v>
      </c>
      <c r="E68" s="34" t="s">
        <v>175</v>
      </c>
      <c r="F68" s="41">
        <v>350</v>
      </c>
    </row>
    <row r="69" spans="1:6" x14ac:dyDescent="0.2">
      <c r="A69" s="40">
        <v>40554</v>
      </c>
      <c r="B69" s="34" t="s">
        <v>166</v>
      </c>
      <c r="C69" s="34" t="s">
        <v>171</v>
      </c>
      <c r="D69" s="34" t="s">
        <v>177</v>
      </c>
      <c r="E69" s="34" t="s">
        <v>175</v>
      </c>
      <c r="F69" s="41">
        <v>125</v>
      </c>
    </row>
    <row r="70" spans="1:6" x14ac:dyDescent="0.2">
      <c r="A70" s="40">
        <v>40555</v>
      </c>
      <c r="B70" s="34" t="s">
        <v>166</v>
      </c>
      <c r="C70" s="34" t="s">
        <v>171</v>
      </c>
      <c r="D70" s="34" t="s">
        <v>176</v>
      </c>
      <c r="E70" s="34" t="s">
        <v>175</v>
      </c>
      <c r="F70" s="41">
        <v>494</v>
      </c>
    </row>
    <row r="71" spans="1:6" x14ac:dyDescent="0.2">
      <c r="A71" s="40">
        <v>40556</v>
      </c>
      <c r="B71" s="34" t="s">
        <v>166</v>
      </c>
      <c r="C71" s="34" t="s">
        <v>169</v>
      </c>
      <c r="D71" s="34" t="s">
        <v>176</v>
      </c>
      <c r="E71" s="34" t="s">
        <v>175</v>
      </c>
      <c r="F71" s="41">
        <v>560</v>
      </c>
    </row>
    <row r="72" spans="1:6" x14ac:dyDescent="0.2">
      <c r="A72" s="40">
        <v>40557</v>
      </c>
      <c r="B72" s="34" t="s">
        <v>166</v>
      </c>
      <c r="C72" s="34" t="s">
        <v>163</v>
      </c>
      <c r="D72" s="34" t="s">
        <v>167</v>
      </c>
      <c r="E72" s="34" t="s">
        <v>168</v>
      </c>
      <c r="F72" s="41">
        <v>280</v>
      </c>
    </row>
    <row r="73" spans="1:6" x14ac:dyDescent="0.2">
      <c r="A73" s="40">
        <v>40557</v>
      </c>
      <c r="B73" s="34" t="s">
        <v>166</v>
      </c>
      <c r="C73" s="34" t="s">
        <v>171</v>
      </c>
      <c r="D73" s="34" t="s">
        <v>177</v>
      </c>
      <c r="E73" s="34" t="s">
        <v>168</v>
      </c>
      <c r="F73" s="41">
        <v>290</v>
      </c>
    </row>
    <row r="74" spans="1:6" x14ac:dyDescent="0.2">
      <c r="A74" s="40">
        <v>40560</v>
      </c>
      <c r="B74" s="34" t="s">
        <v>166</v>
      </c>
      <c r="C74" s="34" t="s">
        <v>169</v>
      </c>
      <c r="D74" s="34" t="s">
        <v>167</v>
      </c>
      <c r="E74" s="34" t="s">
        <v>168</v>
      </c>
      <c r="F74" s="41">
        <v>620</v>
      </c>
    </row>
    <row r="75" spans="1:6" x14ac:dyDescent="0.2">
      <c r="A75" s="40">
        <v>40560</v>
      </c>
      <c r="B75" s="34" t="s">
        <v>166</v>
      </c>
      <c r="C75" s="34" t="s">
        <v>171</v>
      </c>
      <c r="D75" s="34" t="s">
        <v>167</v>
      </c>
      <c r="E75" s="34" t="s">
        <v>175</v>
      </c>
      <c r="F75" s="41">
        <v>125</v>
      </c>
    </row>
    <row r="76" spans="1:6" x14ac:dyDescent="0.2">
      <c r="A76" s="40">
        <v>40562</v>
      </c>
      <c r="B76" s="34" t="s">
        <v>166</v>
      </c>
      <c r="C76" s="34" t="s">
        <v>163</v>
      </c>
      <c r="D76" s="34" t="s">
        <v>167</v>
      </c>
      <c r="E76" s="34" t="s">
        <v>165</v>
      </c>
      <c r="F76" s="41">
        <v>800</v>
      </c>
    </row>
    <row r="77" spans="1:6" x14ac:dyDescent="0.2">
      <c r="A77" s="40">
        <v>40562</v>
      </c>
      <c r="B77" s="34" t="s">
        <v>166</v>
      </c>
      <c r="C77" s="34" t="s">
        <v>171</v>
      </c>
      <c r="D77" s="34" t="s">
        <v>176</v>
      </c>
      <c r="E77" s="34" t="s">
        <v>175</v>
      </c>
      <c r="F77" s="41">
        <v>612</v>
      </c>
    </row>
    <row r="78" spans="1:6" x14ac:dyDescent="0.2">
      <c r="A78" s="40">
        <v>40562</v>
      </c>
      <c r="B78" s="34" t="s">
        <v>166</v>
      </c>
      <c r="C78" s="34" t="s">
        <v>171</v>
      </c>
      <c r="D78" s="34" t="s">
        <v>177</v>
      </c>
      <c r="E78" s="34" t="s">
        <v>175</v>
      </c>
      <c r="F78" s="41">
        <v>300</v>
      </c>
    </row>
    <row r="79" spans="1:6" x14ac:dyDescent="0.2">
      <c r="A79" s="40">
        <v>40563</v>
      </c>
      <c r="B79" s="34" t="s">
        <v>166</v>
      </c>
      <c r="C79" s="34" t="s">
        <v>169</v>
      </c>
      <c r="D79" s="34" t="s">
        <v>167</v>
      </c>
      <c r="E79" s="34" t="s">
        <v>175</v>
      </c>
      <c r="F79" s="41">
        <v>700</v>
      </c>
    </row>
    <row r="80" spans="1:6" x14ac:dyDescent="0.2">
      <c r="A80" s="40">
        <v>40563</v>
      </c>
      <c r="B80" s="34" t="s">
        <v>166</v>
      </c>
      <c r="C80" s="34" t="s">
        <v>171</v>
      </c>
      <c r="D80" s="34" t="s">
        <v>177</v>
      </c>
      <c r="E80" s="34" t="s">
        <v>168</v>
      </c>
      <c r="F80" s="41">
        <v>360</v>
      </c>
    </row>
    <row r="81" spans="1:6" x14ac:dyDescent="0.2">
      <c r="A81" s="40">
        <v>40564</v>
      </c>
      <c r="B81" s="34" t="s">
        <v>166</v>
      </c>
      <c r="C81" s="34" t="s">
        <v>169</v>
      </c>
      <c r="D81" s="34" t="s">
        <v>167</v>
      </c>
      <c r="E81" s="34" t="s">
        <v>175</v>
      </c>
      <c r="F81" s="41">
        <v>775</v>
      </c>
    </row>
    <row r="82" spans="1:6" x14ac:dyDescent="0.2">
      <c r="A82" s="40">
        <v>40555</v>
      </c>
      <c r="B82" s="34" t="s">
        <v>179</v>
      </c>
      <c r="C82" s="34" t="s">
        <v>169</v>
      </c>
      <c r="D82" s="34" t="s">
        <v>180</v>
      </c>
      <c r="E82" s="34" t="s">
        <v>168</v>
      </c>
      <c r="F82" s="41">
        <v>428</v>
      </c>
    </row>
    <row r="83" spans="1:6" x14ac:dyDescent="0.2">
      <c r="A83" s="40">
        <v>40556</v>
      </c>
      <c r="B83" s="34" t="s">
        <v>179</v>
      </c>
      <c r="C83" s="34" t="s">
        <v>171</v>
      </c>
      <c r="D83" s="34" t="s">
        <v>181</v>
      </c>
      <c r="E83" s="34" t="s">
        <v>165</v>
      </c>
      <c r="F83" s="41">
        <v>240</v>
      </c>
    </row>
    <row r="84" spans="1:6" x14ac:dyDescent="0.2">
      <c r="A84" s="40">
        <v>40560</v>
      </c>
      <c r="B84" s="34" t="s">
        <v>179</v>
      </c>
      <c r="C84" s="34" t="s">
        <v>171</v>
      </c>
      <c r="D84" s="34" t="s">
        <v>183</v>
      </c>
      <c r="E84" s="34" t="s">
        <v>175</v>
      </c>
      <c r="F84" s="41">
        <v>245</v>
      </c>
    </row>
    <row r="85" spans="1:6" x14ac:dyDescent="0.2">
      <c r="A85" s="45">
        <v>40564</v>
      </c>
      <c r="B85" s="46" t="s">
        <v>179</v>
      </c>
      <c r="C85" s="46" t="s">
        <v>171</v>
      </c>
      <c r="D85" s="46" t="s">
        <v>181</v>
      </c>
      <c r="E85" s="46" t="s">
        <v>168</v>
      </c>
      <c r="F85" s="47">
        <v>350</v>
      </c>
    </row>
  </sheetData>
  <sortState xmlns:xlrd2="http://schemas.microsoft.com/office/spreadsheetml/2017/richdata2" ref="A2:F85">
    <sortCondition ref="B2:B85"/>
  </sortState>
  <conditionalFormatting sqref="A2:F39">
    <cfRule type="expression" dxfId="1" priority="2">
      <formula>AND($B2="PEA",$C2="DIRIGEANT",$F2&gt;500)</formula>
    </cfRule>
  </conditionalFormatting>
  <conditionalFormatting sqref="A40:F85">
    <cfRule type="expression" dxfId="0" priority="1">
      <formula>AND($B40="PEA",$C40="DIRIGEANT",$F40&gt;500)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Service</vt:lpstr>
      <vt:lpstr>Recherche</vt:lpstr>
      <vt:lpstr>Index</vt:lpstr>
      <vt:lpstr>Equiv</vt:lpstr>
      <vt:lpstr>RechercheX</vt:lpstr>
      <vt:lpstr>Filtres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2018-11-20T12:51:55Z</dcterms:created>
  <dcterms:modified xsi:type="dcterms:W3CDTF">2022-11-06T18:17:35Z</dcterms:modified>
</cp:coreProperties>
</file>