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irsch/Documents/Dropbox/Aulas/EMEP/Excel/fichiers/solutions/"/>
    </mc:Choice>
  </mc:AlternateContent>
  <xr:revisionPtr revIDLastSave="0" documentId="13_ncr:1_{F19CA751-6DFE-3549-AF22-818CC75C6C3D}" xr6:coauthVersionLast="36" xr6:coauthVersionMax="36" xr10:uidLastSave="{00000000-0000-0000-0000-000000000000}"/>
  <bookViews>
    <workbookView xWindow="480" yWindow="1900" windowWidth="21520" windowHeight="14780" activeTab="2" xr2:uid="{F3D6DC07-13F5-C14D-A111-8EA00913DF7D}"/>
  </bookViews>
  <sheets>
    <sheet name="SeriePersonnalisée" sheetId="1" r:id="rId1"/>
    <sheet name="Validation" sheetId="2" r:id="rId2"/>
    <sheet name="Demande" sheetId="3" r:id="rId3"/>
  </sheets>
  <definedNames>
    <definedName name="CaseTest">Demande!$G$16</definedName>
    <definedName name="email">Demande!$C$6</definedName>
    <definedName name="JourDeb">Demande!$C$8</definedName>
    <definedName name="JourFin">Demande!$E$8</definedName>
    <definedName name="MesVilles">OFFSET(Validation!$A$2,0,0,COUNTA(Validation!XEX:XEX)-1, 1)</definedName>
    <definedName name="NbPers">Demande!$C$9</definedName>
    <definedName name="Ville">Demande!$C$7</definedName>
    <definedName name="VillesDispo">OFFSET(Validation!$A$2,0,0,COUNTA(Validation!XEY:XEY)-1, 1)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3" l="1"/>
  <c r="B15" i="3"/>
  <c r="D15" i="3"/>
  <c r="D16" i="3"/>
  <c r="C15" i="3"/>
  <c r="H2" i="3"/>
  <c r="G10" i="3"/>
  <c r="H17" i="3"/>
  <c r="H15" i="3"/>
  <c r="H14" i="3"/>
  <c r="G3" i="2" l="1"/>
  <c r="H16" i="3"/>
  <c r="G15" i="3"/>
  <c r="G14" i="3"/>
  <c r="I2" i="3" l="1"/>
  <c r="H11" i="3" l="1"/>
  <c r="I10" i="3"/>
  <c r="H10" i="3"/>
</calcChain>
</file>

<file path=xl/sharedStrings.xml><?xml version="1.0" encoding="utf-8"?>
<sst xmlns="http://schemas.openxmlformats.org/spreadsheetml/2006/main" count="54" uniqueCount="40">
  <si>
    <t>CASSIS</t>
  </si>
  <si>
    <t>ARGELES</t>
  </si>
  <si>
    <t>NICE</t>
  </si>
  <si>
    <t>Nice</t>
  </si>
  <si>
    <t>Argeles</t>
  </si>
  <si>
    <t>Cassis</t>
  </si>
  <si>
    <t>Reims</t>
  </si>
  <si>
    <t>REIMS</t>
  </si>
  <si>
    <t>Ville :</t>
  </si>
  <si>
    <t>Début :</t>
  </si>
  <si>
    <t>Fin :</t>
  </si>
  <si>
    <t xml:space="preserve">Valeur : </t>
  </si>
  <si>
    <t>Ville</t>
  </si>
  <si>
    <t>Prix Journalier</t>
  </si>
  <si>
    <t>Demande d'inscription</t>
  </si>
  <si>
    <t>Nom :</t>
  </si>
  <si>
    <t>Prénom :</t>
  </si>
  <si>
    <t>Date Naissance :</t>
  </si>
  <si>
    <t xml:space="preserve">Nb Personnes : </t>
  </si>
  <si>
    <t>Decaler</t>
  </si>
  <si>
    <t>Liste dyn</t>
  </si>
  <si>
    <t xml:space="preserve">ATTENTION </t>
  </si>
  <si>
    <t>Liste A:A</t>
  </si>
  <si>
    <t xml:space="preserve">On a les valeurs vide et "Ville"… </t>
  </si>
  <si>
    <t>La liste se met à jour dynamiquement</t>
  </si>
  <si>
    <t>Email :</t>
  </si>
  <si>
    <t>Contient un @ ?</t>
  </si>
  <si>
    <t>lundi</t>
  </si>
  <si>
    <t>mardi</t>
  </si>
  <si>
    <t>mercredi</t>
  </si>
  <si>
    <t>jeudi</t>
  </si>
  <si>
    <t>vendredi</t>
  </si>
  <si>
    <t>samedi</t>
  </si>
  <si>
    <t>dimanche</t>
  </si>
  <si>
    <t>abs</t>
  </si>
  <si>
    <t>MARSEILLE</t>
  </si>
  <si>
    <t>Toto</t>
  </si>
  <si>
    <t>toto@toto</t>
  </si>
  <si>
    <t>plus de 18 ans</t>
  </si>
  <si>
    <t>TOULON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</si>
</sst>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44" formatCode="_ * #,##0.00_)\ &quot;€&quot;_ ;_ * \(#,##0.00\)\ &quot;€&quot;_ ;_ * &quot;-&quot;??_)\ &quot;€&quot;_ ;_ @_ "/>
  </numFmts>
  <fonts count="5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30">
    <xf numFmtId="0" fontId="0" fillId="0" borderId="0" xfId="0"/>
    <xf numFmtId="0" fontId="0" fillId="0" borderId="0" xfId="0" applyFill="1" applyBorder="1"/>
    <xf numFmtId="0" fontId="0" fillId="0" borderId="0" xfId="0" applyBorder="1"/>
    <xf numFmtId="0" fontId="2" fillId="0" borderId="0" xfId="0" applyFont="1"/>
    <xf numFmtId="44" fontId="0" fillId="0" borderId="0" xfId="1" applyFont="1"/>
    <xf numFmtId="14" fontId="0" fillId="0" borderId="0" xfId="0" applyNumberFormat="1"/>
    <xf numFmtId="0" fontId="3" fillId="0" borderId="0" xfId="0" applyFont="1"/>
    <xf numFmtId="2" fontId="0" fillId="0" borderId="0" xfId="0" applyNumberFormat="1"/>
    <xf numFmtId="0" fontId="0" fillId="0" borderId="0" xfId="0" applyFill="1"/>
    <xf numFmtId="0" fontId="2" fillId="2" borderId="1" xfId="0" applyFont="1" applyFill="1" applyBorder="1"/>
    <xf numFmtId="0" fontId="0" fillId="2" borderId="2" xfId="0" applyFill="1" applyBorder="1"/>
    <xf numFmtId="0" fontId="2" fillId="0" borderId="4" xfId="0" applyFont="1" applyBorder="1"/>
    <xf numFmtId="0" fontId="0" fillId="0" borderId="5" xfId="0" applyBorder="1"/>
    <xf numFmtId="14" fontId="0" fillId="0" borderId="5" xfId="0" applyNumberFormat="1" applyBorder="1"/>
    <xf numFmtId="0" fontId="0" fillId="0" borderId="4" xfId="0" applyBorder="1"/>
    <xf numFmtId="0" fontId="2" fillId="2" borderId="6" xfId="0" applyFont="1" applyFill="1" applyBorder="1"/>
    <xf numFmtId="0" fontId="0" fillId="2" borderId="3" xfId="0" applyFill="1" applyBorder="1"/>
    <xf numFmtId="0" fontId="0" fillId="2" borderId="8" xfId="0" applyFill="1" applyBorder="1"/>
    <xf numFmtId="0" fontId="2" fillId="0" borderId="0" xfId="0" applyFont="1" applyBorder="1"/>
    <xf numFmtId="14" fontId="0" fillId="3" borderId="5" xfId="0" applyNumberFormat="1" applyFill="1" applyBorder="1" applyProtection="1">
      <protection locked="0" hidden="1"/>
    </xf>
    <xf numFmtId="0" fontId="0" fillId="2" borderId="0" xfId="0" applyFill="1" applyProtection="1">
      <protection locked="0" hidden="1"/>
    </xf>
    <xf numFmtId="44" fontId="0" fillId="0" borderId="0" xfId="1" applyFont="1" applyProtection="1"/>
    <xf numFmtId="44" fontId="0" fillId="2" borderId="7" xfId="0" applyNumberFormat="1" applyFill="1" applyBorder="1"/>
    <xf numFmtId="44" fontId="0" fillId="2" borderId="7" xfId="1" applyFont="1" applyFill="1" applyBorder="1" applyAlignment="1" applyProtection="1"/>
    <xf numFmtId="0" fontId="0" fillId="2" borderId="2" xfId="0" applyFill="1" applyBorder="1" applyProtection="1">
      <protection locked="0"/>
    </xf>
    <xf numFmtId="0" fontId="0" fillId="0" borderId="0" xfId="0" applyBorder="1" applyProtection="1">
      <protection locked="0"/>
    </xf>
    <xf numFmtId="14" fontId="0" fillId="3" borderId="0" xfId="0" applyNumberFormat="1" applyFill="1" applyBorder="1" applyProtection="1">
      <protection locked="0"/>
    </xf>
    <xf numFmtId="0" fontId="4" fillId="3" borderId="0" xfId="2" applyFill="1" applyBorder="1" applyProtection="1">
      <protection locked="0"/>
    </xf>
    <xf numFmtId="0" fontId="0" fillId="3" borderId="0" xfId="0" applyFill="1" applyBorder="1" applyProtection="1">
      <protection locked="0"/>
    </xf>
    <xf numFmtId="0" fontId="0" fillId="0" borderId="0" xfId="0" applyProtection="1">
      <protection locked="0"/>
    </xf>
  </cellXfs>
  <cellStyles count="3">
    <cellStyle name="Lien hypertexte" xfId="2" builtinId="8"/>
    <cellStyle name="Monétaire" xfId="1" builtinId="4"/>
    <cellStyle name="Normal" xfId="0" builtinId="0"/>
  </cellStyles>
  <dxfs count="9"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b val="0"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  <color theme="1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 style="medium">
          <color auto="1"/>
        </vertical>
        <horizontal style="medium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</dxfs>
  <tableStyles count="1" defaultTableStyle="TableStyleMedium2" defaultPivotStyle="PivotStyleLight16">
    <tableStyle name="TableauSimple" pivot="0" count="7" xr9:uid="{01745276-7A9D-C842-B688-2F65F4060BBF}">
      <tableStyleElement type="wholeTable" dxfId="8"/>
      <tableStyleElement type="firstColumn" dxfId="7"/>
      <tableStyleElement type="lastColumn" dxfId="6"/>
      <tableStyleElement type="firstRowStripe" dxfId="5"/>
      <tableStyleElement type="secondRowStripe" dxfId="4"/>
      <tableStyleElement type="firstColumnStripe" dxfId="3"/>
      <tableStyleElement type="secondColumnStripe" dxfId="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4ACD0D4-C735-AD49-AF79-07B1CEFB9155}" name="PrixParVille" displayName="PrixParVille" ref="A1:B7" totalsRowShown="0" headerRowDxfId="1">
  <autoFilter ref="A1:B7" xr:uid="{052D0DC2-CA1A-794E-AE79-313B3FC60D7F}"/>
  <tableColumns count="2">
    <tableColumn id="1" xr3:uid="{1DB88993-A81C-6249-BA15-785C688DF0B8}" name="Ville" dataDxfId="0"/>
    <tableColumn id="2" xr3:uid="{D7AA2283-B7FA-5F48-A43F-62D6FF515CCA}" name="Prix Journalier" dataCellStyle="Monétaire"/>
  </tableColumns>
  <tableStyleInfo name="TableauSimple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mailto:toto@tot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3D5E2B-6465-3F49-8575-A25E696C8843}">
  <dimension ref="A1:I10"/>
  <sheetViews>
    <sheetView workbookViewId="0">
      <selection activeCell="C2" sqref="C2"/>
    </sheetView>
  </sheetViews>
  <sheetFormatPr baseColWidth="10" defaultRowHeight="16" x14ac:dyDescent="0.2"/>
  <sheetData>
    <row r="1" spans="1:9" x14ac:dyDescent="0.2">
      <c r="A1" t="s">
        <v>27</v>
      </c>
      <c r="C1" t="s">
        <v>3</v>
      </c>
    </row>
    <row r="2" spans="1:9" x14ac:dyDescent="0.2">
      <c r="A2" t="s">
        <v>28</v>
      </c>
      <c r="C2" t="s">
        <v>4</v>
      </c>
      <c r="I2" s="7" t="s">
        <v>34</v>
      </c>
    </row>
    <row r="3" spans="1:9" x14ac:dyDescent="0.2">
      <c r="A3" t="s">
        <v>29</v>
      </c>
      <c r="C3" t="s">
        <v>5</v>
      </c>
    </row>
    <row r="4" spans="1:9" x14ac:dyDescent="0.2">
      <c r="A4" t="s">
        <v>30</v>
      </c>
      <c r="C4" t="s">
        <v>6</v>
      </c>
    </row>
    <row r="5" spans="1:9" x14ac:dyDescent="0.2">
      <c r="A5" t="s">
        <v>31</v>
      </c>
      <c r="C5" t="s">
        <v>3</v>
      </c>
    </row>
    <row r="6" spans="1:9" x14ac:dyDescent="0.2">
      <c r="A6" t="s">
        <v>32</v>
      </c>
      <c r="C6" t="s">
        <v>4</v>
      </c>
    </row>
    <row r="7" spans="1:9" x14ac:dyDescent="0.2">
      <c r="A7" t="s">
        <v>33</v>
      </c>
      <c r="C7" t="s">
        <v>5</v>
      </c>
    </row>
    <row r="8" spans="1:9" x14ac:dyDescent="0.2">
      <c r="C8" t="s">
        <v>6</v>
      </c>
    </row>
    <row r="9" spans="1:9" x14ac:dyDescent="0.2">
      <c r="C9" t="s">
        <v>3</v>
      </c>
    </row>
    <row r="10" spans="1:9" x14ac:dyDescent="0.2">
      <c r="C10" t="s"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FAC90D-3BEB-4647-B101-5E56CAA36814}">
  <dimension ref="A1:I7"/>
  <sheetViews>
    <sheetView workbookViewId="0">
      <selection activeCell="B5" sqref="B5"/>
    </sheetView>
  </sheetViews>
  <sheetFormatPr baseColWidth="10" defaultRowHeight="16" x14ac:dyDescent="0.2"/>
  <cols>
    <col min="2" max="2" width="15.1640625" customWidth="1"/>
  </cols>
  <sheetData>
    <row r="1" spans="1:9" x14ac:dyDescent="0.2">
      <c r="A1" s="3" t="s">
        <v>12</v>
      </c>
      <c r="B1" s="3" t="s">
        <v>13</v>
      </c>
      <c r="F1" t="s">
        <v>8</v>
      </c>
      <c r="G1" t="s">
        <v>7</v>
      </c>
    </row>
    <row r="2" spans="1:9" x14ac:dyDescent="0.2">
      <c r="A2" s="1" t="s">
        <v>0</v>
      </c>
      <c r="B2" s="4">
        <v>65</v>
      </c>
      <c r="F2" t="s">
        <v>9</v>
      </c>
      <c r="G2" s="5">
        <v>43862</v>
      </c>
      <c r="H2" t="s">
        <v>10</v>
      </c>
      <c r="I2" s="5">
        <v>43865</v>
      </c>
    </row>
    <row r="3" spans="1:9" x14ac:dyDescent="0.2">
      <c r="A3" s="1" t="s">
        <v>1</v>
      </c>
      <c r="B3" s="4">
        <v>45</v>
      </c>
      <c r="F3" t="s">
        <v>11</v>
      </c>
      <c r="G3" s="21">
        <f>_xlfn.DAYS(I2,G2)*VLOOKUP(G1,PrixParVille[#All],2,FALSE)</f>
        <v>90</v>
      </c>
    </row>
    <row r="4" spans="1:9" x14ac:dyDescent="0.2">
      <c r="A4" s="1" t="s">
        <v>2</v>
      </c>
      <c r="B4" s="4">
        <v>80</v>
      </c>
    </row>
    <row r="5" spans="1:9" x14ac:dyDescent="0.2">
      <c r="A5" s="1" t="s">
        <v>7</v>
      </c>
      <c r="B5" s="4">
        <v>30</v>
      </c>
    </row>
    <row r="6" spans="1:9" x14ac:dyDescent="0.2">
      <c r="A6" s="8" t="s">
        <v>35</v>
      </c>
      <c r="B6" s="4">
        <v>50</v>
      </c>
    </row>
    <row r="7" spans="1:9" x14ac:dyDescent="0.2">
      <c r="A7" s="8" t="s">
        <v>39</v>
      </c>
      <c r="B7" s="4">
        <v>25</v>
      </c>
      <c r="F7">
        <v>30</v>
      </c>
    </row>
  </sheetData>
  <dataValidations count="4">
    <dataValidation type="date" operator="greaterThanOrEqual" showInputMessage="1" showErrorMessage="1" sqref="I2" xr:uid="{375084B6-A0F0-8B42-AF64-E771EA4E25C9}">
      <formula1>43466</formula1>
    </dataValidation>
    <dataValidation type="list" showInputMessage="1" showErrorMessage="1" errorTitle="Ville inexistante" error="Il faut choisir une ville dans la liste. _x000a_" promptTitle="Ville de réalisation" prompt="Ville où se deroule le stage" sqref="G1" xr:uid="{83652990-A410-7E47-95A0-D4845466DDF1}">
      <formula1>$A$2:$A$7</formula1>
    </dataValidation>
    <dataValidation type="date" operator="greaterThanOrEqual" allowBlank="1" showInputMessage="1" showErrorMessage="1" sqref="G2" xr:uid="{CC4C3151-431A-C746-928B-09A156DB70A8}">
      <formula1>43466</formula1>
    </dataValidation>
    <dataValidation type="list" allowBlank="1" showInputMessage="1" showErrorMessage="1" sqref="F7" xr:uid="{FAC2F0B3-2810-0444-890B-47C9BDD46114}">
      <formula1>$B$2:$B$7</formula1>
    </dataValidation>
  </dataValidations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D1CB87-CB0A-1546-80AF-ADF75AAA7902}">
  <dimension ref="B2:I17"/>
  <sheetViews>
    <sheetView tabSelected="1" workbookViewId="0">
      <selection activeCell="C11" sqref="C11"/>
    </sheetView>
  </sheetViews>
  <sheetFormatPr baseColWidth="10" defaultRowHeight="16" x14ac:dyDescent="0.2"/>
  <cols>
    <col min="2" max="2" width="15.33203125" customWidth="1"/>
    <col min="3" max="3" width="10.83203125" style="29"/>
  </cols>
  <sheetData>
    <row r="2" spans="2:9" x14ac:dyDescent="0.2">
      <c r="B2" s="9" t="s">
        <v>14</v>
      </c>
      <c r="C2" s="24"/>
      <c r="D2" s="10"/>
      <c r="E2" s="16"/>
      <c r="G2" t="s">
        <v>19</v>
      </c>
      <c r="H2" t="str">
        <f ca="1">OFFSET(Validation!$A$2,0,0,COUNTA(Validation!A:A)-1, 1)</f>
        <v>CASSIS</v>
      </c>
      <c r="I2">
        <f>COUNTA(Validation!A:A)-1</f>
        <v>6</v>
      </c>
    </row>
    <row r="3" spans="2:9" x14ac:dyDescent="0.2">
      <c r="B3" s="11" t="s">
        <v>15</v>
      </c>
      <c r="C3" s="25" t="s">
        <v>36</v>
      </c>
      <c r="D3" s="2"/>
      <c r="E3" s="12"/>
      <c r="G3" t="s">
        <v>20</v>
      </c>
      <c r="H3" s="20" t="s">
        <v>2</v>
      </c>
      <c r="I3" s="6" t="s">
        <v>24</v>
      </c>
    </row>
    <row r="4" spans="2:9" x14ac:dyDescent="0.2">
      <c r="B4" s="11" t="s">
        <v>16</v>
      </c>
      <c r="C4" s="25" t="s">
        <v>36</v>
      </c>
      <c r="D4" s="2"/>
      <c r="E4" s="13"/>
    </row>
    <row r="5" spans="2:9" x14ac:dyDescent="0.2">
      <c r="B5" s="11" t="s">
        <v>17</v>
      </c>
      <c r="C5" s="26">
        <v>36558</v>
      </c>
      <c r="D5" s="2"/>
      <c r="E5" s="12"/>
      <c r="G5" s="3" t="s">
        <v>21</v>
      </c>
    </row>
    <row r="6" spans="2:9" x14ac:dyDescent="0.2">
      <c r="B6" s="11" t="s">
        <v>25</v>
      </c>
      <c r="C6" s="27" t="s">
        <v>37</v>
      </c>
      <c r="D6" s="2"/>
      <c r="E6" s="12"/>
      <c r="G6" t="s">
        <v>22</v>
      </c>
      <c r="H6" s="20"/>
    </row>
    <row r="7" spans="2:9" x14ac:dyDescent="0.2">
      <c r="B7" s="11" t="s">
        <v>8</v>
      </c>
      <c r="C7" s="28" t="s">
        <v>1</v>
      </c>
      <c r="D7" s="2"/>
      <c r="E7" s="12"/>
      <c r="G7" s="6" t="s">
        <v>23</v>
      </c>
    </row>
    <row r="8" spans="2:9" x14ac:dyDescent="0.2">
      <c r="B8" s="11" t="s">
        <v>9</v>
      </c>
      <c r="C8" s="26">
        <v>43862</v>
      </c>
      <c r="D8" s="18" t="s">
        <v>10</v>
      </c>
      <c r="E8" s="19">
        <v>43866</v>
      </c>
    </row>
    <row r="9" spans="2:9" x14ac:dyDescent="0.2">
      <c r="B9" s="11" t="s">
        <v>18</v>
      </c>
      <c r="C9" s="28">
        <v>2</v>
      </c>
      <c r="D9" s="2"/>
      <c r="E9" s="12"/>
      <c r="G9" s="3" t="s">
        <v>26</v>
      </c>
    </row>
    <row r="10" spans="2:9" x14ac:dyDescent="0.2">
      <c r="B10" s="14"/>
      <c r="C10" s="25"/>
      <c r="D10" s="2"/>
      <c r="E10" s="12"/>
      <c r="G10">
        <f>SEARCH("@",email,1)</f>
        <v>5</v>
      </c>
      <c r="H10" t="b">
        <f>ISNUMBER(SEARCH("@",email,1))</f>
        <v>1</v>
      </c>
      <c r="I10">
        <f>LEN(email)</f>
        <v>9</v>
      </c>
    </row>
    <row r="11" spans="2:9" x14ac:dyDescent="0.2">
      <c r="B11" s="15" t="s">
        <v>11</v>
      </c>
      <c r="C11" s="23">
        <f>_xlfn.DAYS(JourFin,JourDeb)*VLOOKUP(Ville,PrixParVille[#All],2,FALSE)*NbPers</f>
        <v>360</v>
      </c>
      <c r="D11" s="22"/>
      <c r="E11" s="17"/>
      <c r="H11" t="b">
        <f>AND(ISNUMBER(SEARCH("@",email,1)),(LEN(email)&gt;1))</f>
        <v>1</v>
      </c>
    </row>
    <row r="13" spans="2:9" x14ac:dyDescent="0.2">
      <c r="G13" s="3" t="s">
        <v>38</v>
      </c>
    </row>
    <row r="14" spans="2:9" x14ac:dyDescent="0.2">
      <c r="G14">
        <f ca="1">YEAR(TODAY())</f>
        <v>2021</v>
      </c>
      <c r="H14">
        <f ca="1">YEAR(TODAY())-18</f>
        <v>2003</v>
      </c>
    </row>
    <row r="15" spans="2:9" x14ac:dyDescent="0.2">
      <c r="B15">
        <f>(JourFin-JourDeb)*VLOOKUP(Ville,PrixParVille[#All],2,FALSE)*NbPers</f>
        <v>360</v>
      </c>
      <c r="C15" s="29">
        <f>VLOOKUP(Ville,PrixParVille[#All],2,FALSE)</f>
        <v>45</v>
      </c>
      <c r="D15">
        <f>$E$8-$C$8</f>
        <v>4</v>
      </c>
      <c r="G15">
        <f>YEAR($C$5)</f>
        <v>2000</v>
      </c>
      <c r="H15" t="b">
        <f ca="1">(YEAR($C$5)) &lt; (YEAR(TODAY())-18)</f>
        <v>1</v>
      </c>
    </row>
    <row r="16" spans="2:9" x14ac:dyDescent="0.2">
      <c r="D16">
        <f>_xlfn.DAYS(JourFin,JourDeb)</f>
        <v>4</v>
      </c>
      <c r="G16" s="5">
        <v>40909</v>
      </c>
      <c r="H16" t="b">
        <f ca="1">(YEAR(CaseTest)) &lt; (YEAR(TODAY())-18)</f>
        <v>0</v>
      </c>
    </row>
    <row r="17" spans="7:8" x14ac:dyDescent="0.2">
      <c r="G17" s="5">
        <v>36893</v>
      </c>
      <c r="H17" t="b">
        <f ca="1">(YEAR(G17)) &lt; (YEAR(TODAY())-18)</f>
        <v>1</v>
      </c>
    </row>
  </sheetData>
  <sheetProtection algorithmName="SHA-512" hashValue="U6GXHeSDXjSambJn38o1Np9GnV8G5eYFF9RJo8JddvwxOH9zdElYaCt3JcL5aqd0P/ngmRdF/0LImSIdiYSFCg==" saltValue="twgwg3Fvm9vXjAJ2kQQVpA==" spinCount="100000" sheet="1" objects="1" scenarios="1"/>
  <dataValidations count="10">
    <dataValidation type="date" errorStyle="warning" operator="greaterThanOrEqual" showInputMessage="1" showErrorMessage="1" errorTitle="Date début stage" error="Il faut indiquer une date de début pour le stage." sqref="C8" xr:uid="{E9C1935E-8E64-AC4C-8B1C-44D72422CC49}">
      <formula1>43831</formula1>
    </dataValidation>
    <dataValidation type="date" errorStyle="warning" operator="greaterThan" showInputMessage="1" showErrorMessage="1" errorTitle="Date fin stage" error="Il faut indiquer une date de fin postérieure à la date de début pour le stage." sqref="E8" xr:uid="{15FFF24E-BB50-FE4F-85C6-4972B3313974}">
      <formula1>C8</formula1>
    </dataValidation>
    <dataValidation type="whole" operator="greaterThanOrEqual" showInputMessage="1" showErrorMessage="1" sqref="C9" xr:uid="{DF4FD091-4407-2545-B707-FBE539EBEBCF}">
      <formula1>1</formula1>
    </dataValidation>
    <dataValidation type="textLength" allowBlank="1" showInputMessage="1" showErrorMessage="1" sqref="C3:C4" xr:uid="{BBF4116E-B64F-9845-B6B7-FA5D3BB02AA2}">
      <formula1>1</formula1>
      <formula2>100</formula2>
    </dataValidation>
    <dataValidation type="date" errorStyle="warning" operator="lessThanOrEqual" showInputMessage="1" showErrorMessage="1" errorTitle="Attention mineur !" error="Vous devez être majeur pour s'engager dans le stage. " sqref="C5" xr:uid="{F124669C-F1F4-D34C-A0B1-F06709F7D977}">
      <formula1>37257</formula1>
    </dataValidation>
    <dataValidation type="list" allowBlank="1" showInputMessage="1" showErrorMessage="1" sqref="H3 J13" xr:uid="{27E634FB-E4AD-1D45-AC6D-DB3CBFC95F6D}">
      <formula1>VillesDispo</formula1>
    </dataValidation>
    <dataValidation type="custom" allowBlank="1" showInputMessage="1" showErrorMessage="1" sqref="C6" xr:uid="{5CB2E91B-DEFA-FC4E-A17C-635044997318}">
      <formula1>AND(ISNUMBER(SEARCH("@",email,1)),(LEN(email)&gt;1))</formula1>
    </dataValidation>
    <dataValidation type="custom" allowBlank="1" showInputMessage="1" showErrorMessage="1" sqref="G16" xr:uid="{86358B56-06CE-9647-8AB1-07FB1FDC7B59}">
      <formula1>(YEAR(CaseTest)) &lt; (YEAR(TODAY())-18)</formula1>
    </dataValidation>
    <dataValidation type="custom" allowBlank="1" showInputMessage="1" showErrorMessage="1" sqref="G17" xr:uid="{05DA88C1-23B9-6E43-AC38-8987C81D62A6}">
      <formula1>(YEAR(G17)) &lt; (YEAR(TODAY())-18)</formula1>
    </dataValidation>
    <dataValidation type="whole" operator="lessThan" allowBlank="1" showInputMessage="1" showErrorMessage="1" sqref="D11" xr:uid="{18DE1C91-8E9D-2647-8FE0-6456828BF295}">
      <formula1>200</formula1>
    </dataValidation>
  </dataValidations>
  <hyperlinks>
    <hyperlink ref="C6" r:id="rId1" xr:uid="{5E02A9D4-3122-5B42-8A12-F77AD5BFD1A6}"/>
  </hyperlink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errorTitle="Indiquer la ville " error="Il faut indiquer une ville existante. " xr:uid="{05AD963C-6E23-0542-BFC3-014243BEEE5B}">
          <x14:formula1>
            <xm:f>Validation!$A$2:$A$5</xm:f>
          </x14:formula1>
          <xm:sqref>C7</xm:sqref>
        </x14:dataValidation>
        <x14:dataValidation type="list" allowBlank="1" showInputMessage="1" showErrorMessage="1" xr:uid="{598DBF43-F467-024C-AC57-B1BE3751C8C0}">
          <x14:formula1>
            <xm:f>Validation!$A:$A</xm:f>
          </x14:formula1>
          <xm:sqref>H6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6</vt:i4>
      </vt:variant>
    </vt:vector>
  </HeadingPairs>
  <TitlesOfParts>
    <vt:vector size="9" baseType="lpstr">
      <vt:lpstr>SeriePersonnalisée</vt:lpstr>
      <vt:lpstr>Validation</vt:lpstr>
      <vt:lpstr>Demande</vt:lpstr>
      <vt:lpstr>CaseTest</vt:lpstr>
      <vt:lpstr>email</vt:lpstr>
      <vt:lpstr>JourDeb</vt:lpstr>
      <vt:lpstr>JourFin</vt:lpstr>
      <vt:lpstr>NbPers</vt:lpstr>
      <vt:lpstr>Ville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Manuele Kirsch Pinheiro</dc:creator>
  <cp:lastModifiedBy>Manu</cp:lastModifiedBy>
  <dcterms:created xsi:type="dcterms:W3CDTF">2020-01-26T14:49:10Z</dcterms:created>
  <dcterms:modified xsi:type="dcterms:W3CDTF">2021-04-12T16:07:47Z</dcterms:modified>
</cp:coreProperties>
</file>